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itka\Desktop\"/>
    </mc:Choice>
  </mc:AlternateContent>
  <bookViews>
    <workbookView xWindow="0" yWindow="0" windowWidth="24000" windowHeight="9195" activeTab="1"/>
  </bookViews>
  <sheets>
    <sheet name="4_2018  (2)" sheetId="52" r:id="rId1"/>
    <sheet name="4_2018 " sheetId="49" r:id="rId2"/>
    <sheet name="3_2018" sheetId="35" r:id="rId3"/>
    <sheet name="2_2018 " sheetId="47" r:id="rId4"/>
    <sheet name="1_2018" sheetId="33" r:id="rId5"/>
    <sheet name="List1" sheetId="48" r:id="rId6"/>
  </sheets>
  <calcPr calcId="162913"/>
</workbook>
</file>

<file path=xl/calcChain.xml><?xml version="1.0" encoding="utf-8"?>
<calcChain xmlns="http://schemas.openxmlformats.org/spreadsheetml/2006/main">
  <c r="E15" i="52" l="1"/>
  <c r="F15" i="52"/>
  <c r="G15" i="52"/>
  <c r="H15" i="52"/>
  <c r="G8" i="52"/>
  <c r="F8" i="52"/>
  <c r="E8" i="52"/>
  <c r="H7" i="52"/>
  <c r="H8" i="52" s="1"/>
  <c r="H14" i="52"/>
  <c r="H13" i="52"/>
  <c r="F19" i="52"/>
  <c r="E19" i="52"/>
  <c r="G19" i="52" l="1"/>
  <c r="H18" i="52"/>
  <c r="H19" i="52" s="1"/>
  <c r="H17" i="52"/>
  <c r="G22" i="52"/>
  <c r="F22" i="52"/>
  <c r="E22" i="52"/>
  <c r="H21" i="52"/>
  <c r="G11" i="52"/>
  <c r="F11" i="52"/>
  <c r="E11" i="52"/>
  <c r="H10" i="52"/>
  <c r="G24" i="52" l="1"/>
  <c r="D28" i="52" s="1"/>
  <c r="G28" i="52" s="1"/>
  <c r="H11" i="52"/>
  <c r="H22" i="52"/>
  <c r="H91" i="49"/>
  <c r="E89" i="49"/>
  <c r="F89" i="49"/>
  <c r="G89" i="49"/>
  <c r="E86" i="49"/>
  <c r="F86" i="49"/>
  <c r="G86" i="49"/>
  <c r="H85" i="49"/>
  <c r="H81" i="49"/>
  <c r="H84" i="49"/>
  <c r="H83" i="49"/>
  <c r="H82" i="49"/>
  <c r="G71" i="49"/>
  <c r="F71" i="49"/>
  <c r="E71" i="49"/>
  <c r="H70" i="49"/>
  <c r="H69" i="49"/>
  <c r="H68" i="49"/>
  <c r="G66" i="49"/>
  <c r="F66" i="49"/>
  <c r="E66" i="49"/>
  <c r="H65" i="49"/>
  <c r="H64" i="49"/>
  <c r="E62" i="49"/>
  <c r="F62" i="49"/>
  <c r="G62" i="49"/>
  <c r="H60" i="49"/>
  <c r="G58" i="49"/>
  <c r="F58" i="49"/>
  <c r="E58" i="49"/>
  <c r="H57" i="49"/>
  <c r="H56" i="49"/>
  <c r="G54" i="49"/>
  <c r="F54" i="49"/>
  <c r="E54" i="49"/>
  <c r="H53" i="49"/>
  <c r="G51" i="49"/>
  <c r="F51" i="49"/>
  <c r="E51" i="49"/>
  <c r="H50" i="49"/>
  <c r="H49" i="49"/>
  <c r="H71" i="49" l="1"/>
  <c r="H66" i="49"/>
  <c r="H58" i="49"/>
  <c r="H54" i="49"/>
  <c r="H51" i="49"/>
  <c r="E47" i="49"/>
  <c r="F47" i="49"/>
  <c r="G47" i="49"/>
  <c r="E44" i="49"/>
  <c r="F44" i="49"/>
  <c r="G44" i="49"/>
  <c r="E41" i="49"/>
  <c r="F41" i="49"/>
  <c r="G41" i="49"/>
  <c r="H39" i="49"/>
  <c r="H38" i="49"/>
  <c r="F36" i="49"/>
  <c r="E36" i="49"/>
  <c r="G36" i="49"/>
  <c r="H28" i="49"/>
  <c r="H35" i="49"/>
  <c r="H34" i="49"/>
  <c r="H33" i="49"/>
  <c r="H32" i="49"/>
  <c r="H31" i="49"/>
  <c r="H27" i="49"/>
  <c r="H26" i="49"/>
  <c r="E24" i="49"/>
  <c r="F24" i="49"/>
  <c r="G24" i="49"/>
  <c r="H23" i="49"/>
  <c r="H22" i="49"/>
  <c r="E20" i="49"/>
  <c r="F20" i="49"/>
  <c r="G20" i="49"/>
  <c r="H19" i="49"/>
  <c r="E16" i="49"/>
  <c r="F16" i="49"/>
  <c r="G16" i="49"/>
  <c r="F10" i="49"/>
  <c r="G10" i="49"/>
  <c r="D98" i="49" s="1"/>
  <c r="H5" i="49"/>
  <c r="H9" i="49"/>
  <c r="E10" i="49"/>
  <c r="G93" i="49"/>
  <c r="F93" i="49"/>
  <c r="E93" i="49"/>
  <c r="H92" i="49"/>
  <c r="H88" i="49"/>
  <c r="H89" i="49" s="1"/>
  <c r="H80" i="49"/>
  <c r="H79" i="49"/>
  <c r="H78" i="49"/>
  <c r="H61" i="49"/>
  <c r="H62" i="49" s="1"/>
  <c r="H46" i="49"/>
  <c r="H47" i="49" s="1"/>
  <c r="H43" i="49"/>
  <c r="H44" i="49" s="1"/>
  <c r="H40" i="49"/>
  <c r="H30" i="49"/>
  <c r="H29" i="49"/>
  <c r="H18" i="49"/>
  <c r="H15" i="49"/>
  <c r="H14" i="49"/>
  <c r="H13" i="49"/>
  <c r="H8" i="49"/>
  <c r="H7" i="49"/>
  <c r="H6" i="49"/>
  <c r="G95" i="49" l="1"/>
  <c r="D99" i="49" s="1"/>
  <c r="G99" i="49" s="1"/>
  <c r="H86" i="49"/>
  <c r="H20" i="49"/>
  <c r="H93" i="49"/>
  <c r="H36" i="49"/>
  <c r="H41" i="49"/>
  <c r="H24" i="49"/>
  <c r="H16" i="49"/>
  <c r="H10" i="49"/>
  <c r="E32" i="35"/>
  <c r="F32" i="35"/>
  <c r="H29" i="35"/>
  <c r="F20" i="35" l="1"/>
  <c r="H20" i="35" s="1"/>
  <c r="F44" i="35"/>
  <c r="H44" i="35" s="1"/>
  <c r="E20" i="35"/>
  <c r="E26" i="35"/>
  <c r="F26" i="35"/>
  <c r="H26" i="35" s="1"/>
  <c r="G26" i="35"/>
  <c r="E23" i="35"/>
  <c r="F23" i="35"/>
  <c r="H23" i="35" s="1"/>
  <c r="G23" i="35"/>
  <c r="G66" i="35"/>
  <c r="H8" i="35"/>
  <c r="H7" i="35"/>
  <c r="E9" i="35"/>
  <c r="F9" i="35"/>
  <c r="G9" i="35"/>
  <c r="H5" i="35"/>
  <c r="G62" i="35"/>
  <c r="G58" i="35"/>
  <c r="G53" i="35"/>
  <c r="G50" i="35"/>
  <c r="G47" i="35"/>
  <c r="G44" i="35"/>
  <c r="G38" i="35"/>
  <c r="G35" i="35"/>
  <c r="G32" i="35"/>
  <c r="G20" i="35"/>
  <c r="E44" i="35"/>
  <c r="H42" i="35"/>
  <c r="H22" i="35"/>
  <c r="E35" i="35"/>
  <c r="F35" i="35"/>
  <c r="H25" i="35"/>
  <c r="F50" i="35"/>
  <c r="H50" i="35" s="1"/>
  <c r="E50" i="35"/>
  <c r="H49" i="35"/>
  <c r="F47" i="35"/>
  <c r="H47" i="35" s="1"/>
  <c r="E47" i="35"/>
  <c r="H46" i="35"/>
  <c r="H28" i="35"/>
  <c r="F53" i="35"/>
  <c r="H53" i="35" s="1"/>
  <c r="E53" i="35"/>
  <c r="H52" i="35"/>
  <c r="H35" i="35" l="1"/>
  <c r="G64" i="35"/>
  <c r="H41" i="35"/>
  <c r="H43" i="35"/>
  <c r="H34" i="35"/>
  <c r="H40" i="35"/>
  <c r="E38" i="35"/>
  <c r="F38" i="35"/>
  <c r="H38" i="35" s="1"/>
  <c r="H37" i="35"/>
  <c r="H18" i="35"/>
  <c r="H17" i="35"/>
  <c r="H16" i="35"/>
  <c r="H15" i="35"/>
  <c r="H19" i="35"/>
  <c r="H14" i="35"/>
  <c r="H13" i="35"/>
  <c r="H12" i="35"/>
  <c r="H31" i="35"/>
  <c r="H32" i="35" s="1"/>
  <c r="H30" i="35"/>
  <c r="E62" i="35"/>
  <c r="F62" i="35"/>
  <c r="H62" i="35" s="1"/>
  <c r="H60" i="35"/>
  <c r="G18" i="47" l="1"/>
  <c r="F18" i="47"/>
  <c r="E18" i="47"/>
  <c r="H17" i="47"/>
  <c r="H16" i="47"/>
  <c r="G9" i="47"/>
  <c r="H8" i="47"/>
  <c r="F9" i="47"/>
  <c r="E9" i="47"/>
  <c r="H18" i="47" l="1"/>
  <c r="G21" i="47"/>
  <c r="F21" i="47"/>
  <c r="E21" i="47"/>
  <c r="H20" i="47"/>
  <c r="H21" i="47" s="1"/>
  <c r="E14" i="47" l="1"/>
  <c r="F14" i="47"/>
  <c r="G14" i="47"/>
  <c r="H13" i="47"/>
  <c r="G29" i="47"/>
  <c r="F29" i="47"/>
  <c r="E29" i="47"/>
  <c r="H28" i="47"/>
  <c r="H29" i="47" s="1"/>
  <c r="H25" i="47"/>
  <c r="H24" i="47"/>
  <c r="H23" i="47"/>
  <c r="H26" i="47" s="1"/>
  <c r="H7" i="47"/>
  <c r="H9" i="47" s="1"/>
  <c r="H6" i="47"/>
  <c r="G26" i="47"/>
  <c r="F26" i="47"/>
  <c r="E26" i="47"/>
  <c r="H12" i="47"/>
  <c r="H14" i="47" s="1"/>
  <c r="D34" i="47"/>
  <c r="H5" i="47"/>
  <c r="G32" i="47" l="1"/>
  <c r="D35" i="47" s="1"/>
  <c r="G35" i="47"/>
  <c r="G15" i="33"/>
  <c r="F15" i="33"/>
  <c r="E15" i="33"/>
  <c r="H14" i="33"/>
  <c r="H15" i="33" s="1"/>
  <c r="E20" i="33" l="1"/>
  <c r="F20" i="33"/>
  <c r="G20" i="33"/>
  <c r="H19" i="33"/>
  <c r="H18" i="33"/>
  <c r="H17" i="33"/>
  <c r="H11" i="33"/>
  <c r="G12" i="33"/>
  <c r="G22" i="33" s="1"/>
  <c r="F12" i="33"/>
  <c r="E12" i="33"/>
  <c r="H12" i="33"/>
  <c r="E8" i="33"/>
  <c r="F8" i="33"/>
  <c r="G8" i="33"/>
  <c r="D24" i="33" s="1"/>
  <c r="H7" i="33"/>
  <c r="H5" i="33"/>
  <c r="D25" i="33" l="1"/>
  <c r="H20" i="33"/>
  <c r="H61" i="35"/>
  <c r="D69" i="35"/>
  <c r="F58" i="35"/>
  <c r="H58" i="35" s="1"/>
  <c r="E58" i="35"/>
  <c r="H57" i="35"/>
  <c r="H56" i="35"/>
  <c r="H55" i="35"/>
  <c r="D68" i="35"/>
  <c r="H6" i="35"/>
  <c r="H9" i="35" s="1"/>
  <c r="G69" i="35" l="1"/>
  <c r="G25" i="33" l="1"/>
  <c r="H6" i="33"/>
  <c r="H8" i="33" s="1"/>
</calcChain>
</file>

<file path=xl/sharedStrings.xml><?xml version="1.0" encoding="utf-8"?>
<sst xmlns="http://schemas.openxmlformats.org/spreadsheetml/2006/main" count="294" uniqueCount="166">
  <si>
    <t>údaje jsou uváděny v Kč</t>
  </si>
  <si>
    <t>PŘÍJMY</t>
  </si>
  <si>
    <t>SR</t>
  </si>
  <si>
    <t xml:space="preserve">před změnou </t>
  </si>
  <si>
    <t>UR</t>
  </si>
  <si>
    <t>Příjmy celkem</t>
  </si>
  <si>
    <t>Výdaje celkem</t>
  </si>
  <si>
    <t>Rozdíl P-V</t>
  </si>
  <si>
    <t>Miloslav Matoušek</t>
  </si>
  <si>
    <t>starosta obce</t>
  </si>
  <si>
    <t>Příjmy</t>
  </si>
  <si>
    <t>Výdaje</t>
  </si>
  <si>
    <t>VÝDAJE</t>
  </si>
  <si>
    <t>Správa celkem</t>
  </si>
  <si>
    <t>KD celkem</t>
  </si>
  <si>
    <t xml:space="preserve"> </t>
  </si>
  <si>
    <t>TJ celkem</t>
  </si>
  <si>
    <t>ke schválení ZO</t>
  </si>
  <si>
    <t>přesun na pol. 5171</t>
  </si>
  <si>
    <t>služby</t>
  </si>
  <si>
    <t>MŠ celkem</t>
  </si>
  <si>
    <t>dotace z ÚP</t>
  </si>
  <si>
    <t>čerpání dotace ÚP - hrubá mzda</t>
  </si>
  <si>
    <t>čerpání dotace ÚP - SP</t>
  </si>
  <si>
    <t>čerpání dotace ÚP - ZP</t>
  </si>
  <si>
    <t>příspěvek na výkon státní správy-úprava dle rozpisu</t>
  </si>
  <si>
    <t>Převody vl. fondům celkem</t>
  </si>
  <si>
    <t>změna</t>
  </si>
  <si>
    <t>převody mezi BÚ</t>
  </si>
  <si>
    <t>Silnice celkem</t>
  </si>
  <si>
    <t>Využití volného času dětí a mládeže celkem</t>
  </si>
  <si>
    <t>Zeleň celkem</t>
  </si>
  <si>
    <t>ZŠ celkem</t>
  </si>
  <si>
    <t>převody mezi BÚ - výdaj</t>
  </si>
  <si>
    <t xml:space="preserve">změna </t>
  </si>
  <si>
    <t>Zájmová činnost v kultuře celkem</t>
  </si>
  <si>
    <t xml:space="preserve">   </t>
  </si>
  <si>
    <t xml:space="preserve">ROZPOČTOVÉ OPATŘENÍ č. 1/2018                       </t>
  </si>
  <si>
    <t>KÚKK-dotace z Ministerstva školství pro ZŠ</t>
  </si>
  <si>
    <t>MF-dotace na volbu prezidenta České republiky</t>
  </si>
  <si>
    <t xml:space="preserve">                   (příloha č. 1  k usnesení č.        /2018  z VZO/33/2018, 19.3.2018)</t>
  </si>
  <si>
    <t>čerp.dotace-volby-OOV</t>
  </si>
  <si>
    <t>čerp.dotace-volby-materiál</t>
  </si>
  <si>
    <t>čerp.dotace-volby-občerstvení</t>
  </si>
  <si>
    <t>V Lomnici, 14.3.2018</t>
  </si>
  <si>
    <t>program rozvoje obce</t>
  </si>
  <si>
    <t>Územní rozvoj celkem</t>
  </si>
  <si>
    <t xml:space="preserve">ROZPOČTOVÉ OPATŘENÍ č. 2/2018                       </t>
  </si>
  <si>
    <t xml:space="preserve">                   (příloha č. 1  k usnesení č.        /2018  z VZO/34/2018, 18.4.2018)</t>
  </si>
  <si>
    <t>kurzovné- "Stop násilí na školách-bezpečná škola"</t>
  </si>
  <si>
    <t>převody mezi BÚ - příjem</t>
  </si>
  <si>
    <t>Převody vlastním fondům v rozpočtech územní úrovně</t>
  </si>
  <si>
    <t>dodávka a montáž měřiče tepla v JZŠ</t>
  </si>
  <si>
    <t>oprava vánoční výzdoby</t>
  </si>
  <si>
    <t>VO celkem</t>
  </si>
  <si>
    <t>V Lomnici, 11.4.2018</t>
  </si>
  <si>
    <t>Stav účtů k 31.03.2018: 15.692.774,37 Kč.</t>
  </si>
  <si>
    <t>přísp.od Mikroregionu-čerpání-přístavba k.centra</t>
  </si>
  <si>
    <t>příspěvek od Mikroregionu-PD kom.centrum</t>
  </si>
  <si>
    <t>přísp.od Mikroregionu-čerpání-vizualizace+vybav.</t>
  </si>
  <si>
    <t xml:space="preserve">ROZPOČTOVÉ OPATŘENÍ č. 3/2018                       </t>
  </si>
  <si>
    <t>převod do SF</t>
  </si>
  <si>
    <t>základy-přístavba-Komunitní centrum</t>
  </si>
  <si>
    <t>rezerva-Komunitní centrum</t>
  </si>
  <si>
    <t>KÚKK-dotace-oprava komunikace Pod Vrchem</t>
  </si>
  <si>
    <t>čerpání dotace z KÚKK-oprava Pod Vrchem</t>
  </si>
  <si>
    <t>navýšení rozpočtu-oprava kom. Pod Vrchem</t>
  </si>
  <si>
    <t>přesun z pol. 6121</t>
  </si>
  <si>
    <t>oprava kom.Sokolovská, Kraslická, M.Kolonie</t>
  </si>
  <si>
    <t>oprava komunikace u čp. Týn 1</t>
  </si>
  <si>
    <t>oprava komunikace u JSDH</t>
  </si>
  <si>
    <t>Mánesova asfalt+obrubníky, Sokolovská můstek</t>
  </si>
  <si>
    <t>dětské hřiště Hornická Kolonie</t>
  </si>
  <si>
    <t>BH celkem</t>
  </si>
  <si>
    <t>přesun na pol. 5171-oprava střachy DSMB</t>
  </si>
  <si>
    <t>oprava střechy DSMB-rezerva</t>
  </si>
  <si>
    <t>oprava střechy DSMB-přesun z pol. 6121</t>
  </si>
  <si>
    <t>kotelna ZŠ včetně kotle JZŠ+DSMB</t>
  </si>
  <si>
    <t>oprava střechy-areál údržby zeleně</t>
  </si>
  <si>
    <t>slavnostní otevření Komunitního centra</t>
  </si>
  <si>
    <t>Program rozvoje obce Lomnice</t>
  </si>
  <si>
    <t>OOV-trenéři TJ</t>
  </si>
  <si>
    <t>rezerva na přístavbu MŠ</t>
  </si>
  <si>
    <t>rezerva na opravy</t>
  </si>
  <si>
    <t>V Lomnici, 11.6.2018</t>
  </si>
  <si>
    <t>Stav účtů k 31.05.2018: 33.776.490,23 Kč.</t>
  </si>
  <si>
    <t xml:space="preserve"> OBÚ-výnosy z vydobytých nerostů</t>
  </si>
  <si>
    <t xml:space="preserve">Čerpání výnosů z  vydobytých nerostů celkem      </t>
  </si>
  <si>
    <t>(předpoklad min.  8.500.000,- Kč) budou tyto ponechány na BÚ až do celkové výše 10.000.000,- Kč.</t>
  </si>
  <si>
    <t xml:space="preserve">Rozdíl ve výši 1.500.000,00 Kč bude ponechán na BÚ. V případě obdržení záloh z OBÚ za vydobyté nerosty na rok 2018 </t>
  </si>
  <si>
    <t>Komunální služby a územní rozvoj celkem</t>
  </si>
  <si>
    <t>Šedě podbarvené buňky = opakující se položky - nevstupují do součtových řádků.</t>
  </si>
  <si>
    <t xml:space="preserve">                 (příloha č.1 k usnesení č.      /2018  z VZO/35/2018, 18.6.2018)</t>
  </si>
  <si>
    <t xml:space="preserve">ROZPOČTOVÉ OPATŘENÍ č. 4/2018                       </t>
  </si>
  <si>
    <t xml:space="preserve">                 (příloha č.1 k usnesení č.      /2018  z VZO/36/2018, 21.9.2018)</t>
  </si>
  <si>
    <t>KÚKK-dotace-pouť sv. Jiljí</t>
  </si>
  <si>
    <t>KÚKK-dar-soutěž v sběru odpadů</t>
  </si>
  <si>
    <t>OPŽP-snížení dotace na protipovodňová opatření</t>
  </si>
  <si>
    <t>Daň z příjmů právnických osob za obce</t>
  </si>
  <si>
    <t>ochranné pomůcky-přesun z pol. 5137</t>
  </si>
  <si>
    <t>DDHM-část na pol. 5132</t>
  </si>
  <si>
    <t>navýšení rozpočtu</t>
  </si>
  <si>
    <t>telefon-alarm ŠD-přesun z pol. 5192</t>
  </si>
  <si>
    <t>Poř.,zach.,obn.hod.míst.kult.pam.celkem</t>
  </si>
  <si>
    <t>materiál-přesun z pol.5169</t>
  </si>
  <si>
    <t>služby-část přesun na pol. 5139</t>
  </si>
  <si>
    <t>DDHM-kom.centrum (nádobí, textilie)-navýšení r.</t>
  </si>
  <si>
    <t>kom.centrum-úroky z úvěru-navýšení rozpočtu</t>
  </si>
  <si>
    <t>příspěvky na šk.docházku-část na pol. 5162</t>
  </si>
  <si>
    <t>služby-část přesun na pol.5175</t>
  </si>
  <si>
    <t>pohoštění(MDD,pouť,ost.kult.akce)-z pol.5169</t>
  </si>
  <si>
    <t>kom.centrum.-navýšení z úspory za rok 2017</t>
  </si>
  <si>
    <t>kom.centrum-navýšení viz.dodatek č. 1</t>
  </si>
  <si>
    <t>KC-navýšení-poplatky,přípojka plynu+další výd.</t>
  </si>
  <si>
    <t>KC-vnitřní vyb.-navýšení-smlouva Stulík+Kuchta</t>
  </si>
  <si>
    <t>KC-čistící stroj</t>
  </si>
  <si>
    <t>čerpání dotace z KÚKK na pouť</t>
  </si>
  <si>
    <t>DDHM-stoly ping pong-přesun z pol. 5169</t>
  </si>
  <si>
    <t>služby-přesun na pol.5137 a 5171</t>
  </si>
  <si>
    <t>opravy a údržba areálu TJ-přesun z pol. 5169</t>
  </si>
  <si>
    <t>navýšení rozpočtu-přípojka plynu k DSMB</t>
  </si>
  <si>
    <t>Progr.rozvoje obce-zrušení dupl.RO(viz.RO1 a 3)</t>
  </si>
  <si>
    <t>Sběr a svoz komunálních odpadů celkem</t>
  </si>
  <si>
    <t>Využívání a zneškodňování komunálních odpadů celkem</t>
  </si>
  <si>
    <t>službyl-přesun z pol.6121</t>
  </si>
  <si>
    <t>investice-přesun na pol. 5169</t>
  </si>
  <si>
    <t>materiál-přesun na pol. 5169</t>
  </si>
  <si>
    <t>služby-přesun na pol. 5139</t>
  </si>
  <si>
    <t>Protipovodňové opatření celkem</t>
  </si>
  <si>
    <t>Bezpečnost a veřejný pořádek celkem</t>
  </si>
  <si>
    <t>materiál-přesun na pol. 5162</t>
  </si>
  <si>
    <t>telefony-přesun na pol. 5139</t>
  </si>
  <si>
    <t>ZO celkem</t>
  </si>
  <si>
    <t>refundace mzdy-přesun z pol. 5023</t>
  </si>
  <si>
    <t>odměny členů ZO-přesun na pol. 5019 a 5039</t>
  </si>
  <si>
    <t>refundace pojistného-přesun z pol. 5023</t>
  </si>
  <si>
    <t>sankce-přesun z pol. 5321</t>
  </si>
  <si>
    <t>transfery-přesun z pol. 5321</t>
  </si>
  <si>
    <t>neinv.tr.obcím-přesun na pol. 5191 a 5229</t>
  </si>
  <si>
    <t>progr.vybavení-přesun na pol.6125</t>
  </si>
  <si>
    <t>server-přesun z pol. 5172</t>
  </si>
  <si>
    <t>materiál-čerpání z daru z KÚKK</t>
  </si>
  <si>
    <t>poplatky bance-navýšení rozpočtu</t>
  </si>
  <si>
    <t>Finanční operace celkem</t>
  </si>
  <si>
    <t>FÚ-sankce-pozdní tvrzení DPPO-bude vráceno</t>
  </si>
  <si>
    <t>Stav účtů k 20.09.2018: 37.790.210,01 Kč.</t>
  </si>
  <si>
    <t>V Lomnici, 20.9.2018</t>
  </si>
  <si>
    <t>Tímto rozpočtovým opatřením vznikne schodek rozpočtu ve výši 1.448.407,19 Kč, který bude hrazen z přebytků minulých let.</t>
  </si>
  <si>
    <t>Tímto rozpočtovým opatřením dojde ke zvýšení schodku rozpočtu na 13 859 038,00 Kč.</t>
  </si>
  <si>
    <t>Schodek bude hrazen z úvěru uzavřeného dne 7.9.2017.</t>
  </si>
  <si>
    <t>Tímto rozpočtovým opatřením dojde ke zvýšení schodku rozpočtu na 14 006 231,00 Kč.</t>
  </si>
  <si>
    <t>Schodek bude hrazen z úvěru uzařeného dne 7.9.2017.</t>
  </si>
  <si>
    <t>Tímto rozpočtovým opatřením dojde ke snížení schodku rozpočtu na částku 12.506.231,00 Kč.</t>
  </si>
  <si>
    <t>Schodek rozpočtu bude hrazen z úvěru uzavřeného dne 7.9.2017.</t>
  </si>
  <si>
    <t xml:space="preserve">ROZPOČTOVÉ OPATŘENÍ č. 5/2018                      </t>
  </si>
  <si>
    <t xml:space="preserve">                 (příloha č.1 k usnesení č.      /2018  z VZO/     /2018, 10.12.2018)</t>
  </si>
  <si>
    <t>přesun na § 3612 a 3745</t>
  </si>
  <si>
    <t>oprava BD Mánesova 265 - přesun z § 3113</t>
  </si>
  <si>
    <t>oprava BD Mánesova 265</t>
  </si>
  <si>
    <t>přesun z § 3113 (oprava střechy dílny a aut)</t>
  </si>
  <si>
    <t>oprava kanalizace do KC</t>
  </si>
  <si>
    <t>nářadí do KC</t>
  </si>
  <si>
    <t>prodloužení vodovodu</t>
  </si>
  <si>
    <t>Tímto rozpočtovým opatřením se zvýší schodek rozpočtu na částku 3.330.407,19 Kč. Schodek bude hrazen z úvěru uzavřeného dne 7.9.2017.</t>
  </si>
  <si>
    <t>Stav účtů k 20.09.2018: 35.454.844,80 Kč.</t>
  </si>
  <si>
    <t>V Lomnici, 7.12.2018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</si>
</sst>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#,##0.00\ &quot;Kč&quot;;[Red]\-#,##0.00\ &quot;Kč&quot;"/>
  </numFmts>
  <fonts count="11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b/>
      <i/>
      <sz val="8"/>
      <name val="Arial"/>
      <family val="2"/>
      <charset val="238"/>
    </font>
    <font>
      <b/>
      <sz val="8"/>
      <name val="Arial"/>
      <family val="2"/>
      <charset val="238"/>
    </font>
    <font>
      <sz val="7"/>
      <name val="Arial"/>
      <family val="2"/>
      <charset val="238"/>
    </font>
    <font>
      <sz val="8"/>
      <color rgb="FFFF0000"/>
      <name val="Arial"/>
      <family val="2"/>
      <charset val="238"/>
    </font>
    <font>
      <sz val="10"/>
      <color rgb="FFFF0000"/>
      <name val="Arial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2" fillId="2" borderId="0" xfId="0" applyFont="1" applyFill="1" applyBorder="1"/>
    <xf numFmtId="4" fontId="2" fillId="2" borderId="0" xfId="0" applyNumberFormat="1" applyFont="1" applyFill="1" applyBorder="1"/>
    <xf numFmtId="0" fontId="3" fillId="0" borderId="0" xfId="0" applyFont="1" applyFill="1"/>
    <xf numFmtId="0" fontId="4" fillId="0" borderId="0" xfId="0" applyFont="1" applyFill="1"/>
    <xf numFmtId="0" fontId="0" fillId="0" borderId="0" xfId="0" applyFill="1"/>
    <xf numFmtId="0" fontId="6" fillId="3" borderId="0" xfId="0" applyFont="1" applyFill="1" applyBorder="1"/>
    <xf numFmtId="0" fontId="5" fillId="4" borderId="0" xfId="0" applyFont="1" applyFill="1" applyAlignment="1">
      <alignment horizontal="center"/>
    </xf>
    <xf numFmtId="0" fontId="5" fillId="6" borderId="0" xfId="0" applyFont="1" applyFill="1" applyAlignment="1">
      <alignment horizontal="center"/>
    </xf>
    <xf numFmtId="0" fontId="7" fillId="0" borderId="0" xfId="0" applyFont="1"/>
    <xf numFmtId="0" fontId="4" fillId="0" borderId="1" xfId="0" applyFont="1" applyFill="1" applyBorder="1"/>
    <xf numFmtId="0" fontId="4" fillId="7" borderId="0" xfId="0" applyFont="1" applyFill="1"/>
    <xf numFmtId="0" fontId="4" fillId="0" borderId="0" xfId="0" applyFont="1" applyFill="1" applyBorder="1"/>
    <xf numFmtId="4" fontId="1" fillId="0" borderId="0" xfId="0" applyNumberFormat="1" applyFont="1" applyFill="1" applyAlignment="1">
      <alignment horizontal="right"/>
    </xf>
    <xf numFmtId="0" fontId="7" fillId="0" borderId="0" xfId="0" applyFont="1" applyFill="1"/>
    <xf numFmtId="0" fontId="7" fillId="6" borderId="0" xfId="0" applyFont="1" applyFill="1"/>
    <xf numFmtId="0" fontId="4" fillId="6" borderId="0" xfId="0" applyFont="1" applyFill="1"/>
    <xf numFmtId="0" fontId="7" fillId="6" borderId="0" xfId="0" applyFont="1" applyFill="1" applyAlignment="1">
      <alignment horizontal="center"/>
    </xf>
    <xf numFmtId="4" fontId="7" fillId="6" borderId="0" xfId="0" applyNumberFormat="1" applyFont="1" applyFill="1" applyAlignment="1">
      <alignment horizontal="center"/>
    </xf>
    <xf numFmtId="0" fontId="7" fillId="0" borderId="0" xfId="0" applyFont="1" applyFill="1" applyBorder="1"/>
    <xf numFmtId="4" fontId="4" fillId="0" borderId="0" xfId="0" applyNumberFormat="1" applyFont="1" applyFill="1" applyBorder="1" applyAlignment="1">
      <alignment horizontal="right"/>
    </xf>
    <xf numFmtId="0" fontId="7" fillId="0" borderId="1" xfId="0" applyFont="1" applyFill="1" applyBorder="1"/>
    <xf numFmtId="4" fontId="4" fillId="0" borderId="1" xfId="0" applyNumberFormat="1" applyFont="1" applyFill="1" applyBorder="1" applyAlignment="1">
      <alignment horizontal="right"/>
    </xf>
    <xf numFmtId="0" fontId="7" fillId="3" borderId="0" xfId="0" applyFont="1" applyFill="1"/>
    <xf numFmtId="0" fontId="4" fillId="3" borderId="0" xfId="0" applyFont="1" applyFill="1"/>
    <xf numFmtId="4" fontId="4" fillId="3" borderId="0" xfId="0" applyNumberFormat="1" applyFont="1" applyFill="1"/>
    <xf numFmtId="4" fontId="7" fillId="6" borderId="0" xfId="0" applyNumberFormat="1" applyFont="1" applyFill="1"/>
    <xf numFmtId="0" fontId="7" fillId="0" borderId="0" xfId="0" applyFont="1" applyFill="1" applyAlignment="1">
      <alignment horizontal="left"/>
    </xf>
    <xf numFmtId="0" fontId="7" fillId="7" borderId="0" xfId="0" applyFont="1" applyFill="1"/>
    <xf numFmtId="0" fontId="7" fillId="7" borderId="0" xfId="0" applyFont="1" applyFill="1" applyAlignment="1">
      <alignment horizontal="center"/>
    </xf>
    <xf numFmtId="4" fontId="7" fillId="7" borderId="0" xfId="0" applyNumberFormat="1" applyFont="1" applyFill="1" applyAlignment="1">
      <alignment horizontal="center"/>
    </xf>
    <xf numFmtId="4" fontId="7" fillId="7" borderId="0" xfId="0" applyNumberFormat="1" applyFont="1" applyFill="1"/>
    <xf numFmtId="0" fontId="4" fillId="6" borderId="0" xfId="0" applyFont="1" applyFill="1" applyAlignment="1">
      <alignment horizontal="center"/>
    </xf>
    <xf numFmtId="8" fontId="4" fillId="6" borderId="0" xfId="0" applyNumberFormat="1" applyFont="1" applyFill="1" applyBorder="1"/>
    <xf numFmtId="4" fontId="5" fillId="4" borderId="0" xfId="0" applyNumberFormat="1" applyFont="1" applyFill="1" applyAlignment="1">
      <alignment horizontal="center"/>
    </xf>
    <xf numFmtId="0" fontId="4" fillId="5" borderId="0" xfId="0" applyFont="1" applyFill="1" applyBorder="1"/>
    <xf numFmtId="4" fontId="4" fillId="5" borderId="0" xfId="0" applyNumberFormat="1" applyFont="1" applyFill="1" applyBorder="1"/>
    <xf numFmtId="8" fontId="4" fillId="5" borderId="0" xfId="0" applyNumberFormat="1" applyFont="1" applyFill="1" applyBorder="1"/>
    <xf numFmtId="4" fontId="4" fillId="4" borderId="0" xfId="0" applyNumberFormat="1" applyFont="1" applyFill="1" applyBorder="1"/>
    <xf numFmtId="4" fontId="7" fillId="4" borderId="0" xfId="0" applyNumberFormat="1" applyFont="1" applyFill="1" applyBorder="1"/>
    <xf numFmtId="4" fontId="4" fillId="0" borderId="0" xfId="0" applyNumberFormat="1" applyFont="1" applyFill="1" applyBorder="1"/>
    <xf numFmtId="4" fontId="7" fillId="0" borderId="0" xfId="0" applyNumberFormat="1" applyFont="1" applyFill="1" applyBorder="1"/>
    <xf numFmtId="0" fontId="4" fillId="0" borderId="0" xfId="0" applyFont="1"/>
    <xf numFmtId="0" fontId="8" fillId="0" borderId="1" xfId="0" applyFont="1" applyFill="1" applyBorder="1"/>
    <xf numFmtId="0" fontId="3" fillId="4" borderId="0" xfId="0" applyFont="1" applyFill="1"/>
    <xf numFmtId="0" fontId="4" fillId="4" borderId="0" xfId="0" applyFont="1" applyFill="1"/>
    <xf numFmtId="0" fontId="0" fillId="4" borderId="0" xfId="0" applyFill="1"/>
    <xf numFmtId="0" fontId="7" fillId="4" borderId="0" xfId="0" applyFont="1" applyFill="1"/>
    <xf numFmtId="0" fontId="7" fillId="4" borderId="0" xfId="0" applyFont="1" applyFill="1" applyAlignment="1">
      <alignment horizontal="left"/>
    </xf>
    <xf numFmtId="4" fontId="4" fillId="0" borderId="0" xfId="0" applyNumberFormat="1" applyFont="1" applyFill="1"/>
    <xf numFmtId="4" fontId="7" fillId="0" borderId="0" xfId="0" applyNumberFormat="1" applyFont="1" applyFill="1"/>
    <xf numFmtId="4" fontId="4" fillId="0" borderId="0" xfId="0" applyNumberFormat="1" applyFont="1" applyFill="1" applyAlignment="1"/>
    <xf numFmtId="0" fontId="4" fillId="8" borderId="0" xfId="0" applyFont="1" applyFill="1"/>
    <xf numFmtId="0" fontId="8" fillId="0" borderId="0" xfId="0" applyFont="1" applyFill="1" applyBorder="1"/>
    <xf numFmtId="4" fontId="7" fillId="7" borderId="0" xfId="0" applyNumberFormat="1" applyFont="1" applyFill="1" applyAlignment="1">
      <alignment horizontal="right"/>
    </xf>
    <xf numFmtId="0" fontId="6" fillId="0" borderId="0" xfId="0" applyFont="1" applyFill="1" applyBorder="1"/>
    <xf numFmtId="4" fontId="4" fillId="9" borderId="0" xfId="0" applyNumberFormat="1" applyFont="1" applyFill="1" applyBorder="1" applyAlignment="1">
      <alignment horizontal="right"/>
    </xf>
    <xf numFmtId="0" fontId="7" fillId="8" borderId="0" xfId="0" applyFont="1" applyFill="1"/>
    <xf numFmtId="4" fontId="4" fillId="8" borderId="0" xfId="0" applyNumberFormat="1" applyFont="1" applyFill="1" applyBorder="1" applyAlignment="1">
      <alignment horizontal="right"/>
    </xf>
    <xf numFmtId="4" fontId="4" fillId="10" borderId="0" xfId="0" applyNumberFormat="1" applyFont="1" applyFill="1" applyBorder="1" applyAlignment="1">
      <alignment horizontal="right"/>
    </xf>
    <xf numFmtId="0" fontId="4" fillId="11" borderId="0" xfId="0" applyFont="1" applyFill="1"/>
    <xf numFmtId="0" fontId="4" fillId="0" borderId="0" xfId="0" applyFont="1" applyBorder="1"/>
    <xf numFmtId="0" fontId="0" fillId="0" borderId="0" xfId="0" applyBorder="1"/>
    <xf numFmtId="4" fontId="4" fillId="11" borderId="0" xfId="0" applyNumberFormat="1" applyFont="1" applyFill="1" applyBorder="1" applyAlignment="1">
      <alignment horizontal="right"/>
    </xf>
    <xf numFmtId="4" fontId="7" fillId="11" borderId="0" xfId="0" applyNumberFormat="1" applyFont="1" applyFill="1" applyAlignment="1">
      <alignment horizontal="right"/>
    </xf>
    <xf numFmtId="8" fontId="4" fillId="0" borderId="0" xfId="0" applyNumberFormat="1" applyFont="1" applyFill="1" applyBorder="1"/>
    <xf numFmtId="0" fontId="4" fillId="11" borderId="0" xfId="0" applyFont="1" applyFill="1" applyBorder="1"/>
    <xf numFmtId="4" fontId="4" fillId="11" borderId="0" xfId="0" applyNumberFormat="1" applyFont="1" applyFill="1" applyBorder="1"/>
    <xf numFmtId="8" fontId="4" fillId="11" borderId="0" xfId="0" applyNumberFormat="1" applyFont="1" applyFill="1" applyBorder="1"/>
    <xf numFmtId="0" fontId="7" fillId="11" borderId="0" xfId="0" applyFont="1" applyFill="1" applyAlignment="1">
      <alignment horizontal="left"/>
    </xf>
    <xf numFmtId="0" fontId="4" fillId="6" borderId="0" xfId="0" applyFont="1" applyFill="1" applyAlignment="1">
      <alignment horizontal="left"/>
    </xf>
    <xf numFmtId="4" fontId="4" fillId="8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right"/>
    </xf>
    <xf numFmtId="4" fontId="7" fillId="0" borderId="0" xfId="0" applyNumberFormat="1" applyFont="1" applyFill="1" applyAlignment="1">
      <alignment horizontal="right"/>
    </xf>
    <xf numFmtId="4" fontId="4" fillId="11" borderId="1" xfId="0" applyNumberFormat="1" applyFont="1" applyFill="1" applyBorder="1" applyAlignment="1">
      <alignment horizontal="right"/>
    </xf>
    <xf numFmtId="4" fontId="4" fillId="0" borderId="0" xfId="0" applyNumberFormat="1" applyFont="1" applyFill="1" applyAlignment="1">
      <alignment horizontal="right"/>
    </xf>
    <xf numFmtId="4" fontId="4" fillId="11" borderId="0" xfId="0" applyNumberFormat="1" applyFont="1" applyFill="1" applyAlignment="1">
      <alignment horizontal="right"/>
    </xf>
    <xf numFmtId="4" fontId="4" fillId="3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4" fontId="4" fillId="7" borderId="0" xfId="0" applyNumberFormat="1" applyFont="1" applyFill="1" applyAlignment="1">
      <alignment horizontal="right"/>
    </xf>
    <xf numFmtId="0" fontId="4" fillId="12" borderId="0" xfId="0" applyFont="1" applyFill="1" applyAlignment="1">
      <alignment horizontal="right"/>
    </xf>
    <xf numFmtId="0" fontId="5" fillId="12" borderId="0" xfId="0" applyFont="1" applyFill="1"/>
    <xf numFmtId="0" fontId="5" fillId="12" borderId="0" xfId="0" applyFont="1" applyFill="1" applyAlignment="1">
      <alignment horizontal="right"/>
    </xf>
    <xf numFmtId="4" fontId="4" fillId="10" borderId="1" xfId="0" applyNumberFormat="1" applyFont="1" applyFill="1" applyBorder="1" applyAlignment="1">
      <alignment horizontal="right"/>
    </xf>
    <xf numFmtId="4" fontId="0" fillId="0" borderId="0" xfId="0" applyNumberFormat="1"/>
    <xf numFmtId="0" fontId="4" fillId="0" borderId="1" xfId="0" applyFont="1" applyBorder="1"/>
    <xf numFmtId="4" fontId="4" fillId="0" borderId="0" xfId="0" applyNumberFormat="1" applyFont="1" applyFill="1" applyBorder="1" applyAlignment="1"/>
    <xf numFmtId="4" fontId="4" fillId="14" borderId="1" xfId="0" applyNumberFormat="1" applyFont="1" applyFill="1" applyBorder="1" applyAlignment="1">
      <alignment horizontal="right"/>
    </xf>
    <xf numFmtId="4" fontId="4" fillId="14" borderId="0" xfId="0" applyNumberFormat="1" applyFont="1" applyFill="1" applyAlignment="1">
      <alignment horizontal="right"/>
    </xf>
    <xf numFmtId="4" fontId="1" fillId="0" borderId="0" xfId="0" applyNumberFormat="1" applyFont="1" applyFill="1"/>
    <xf numFmtId="4" fontId="1" fillId="0" borderId="0" xfId="0" applyNumberFormat="1" applyFont="1" applyFill="1" applyBorder="1" applyAlignment="1">
      <alignment horizontal="right"/>
    </xf>
    <xf numFmtId="0" fontId="1" fillId="0" borderId="0" xfId="0" applyFont="1"/>
    <xf numFmtId="4" fontId="10" fillId="0" borderId="0" xfId="0" applyNumberFormat="1" applyFont="1" applyFill="1" applyBorder="1" applyAlignment="1">
      <alignment horizontal="right"/>
    </xf>
    <xf numFmtId="4" fontId="10" fillId="0" borderId="0" xfId="0" applyNumberFormat="1" applyFont="1" applyFill="1"/>
    <xf numFmtId="4" fontId="9" fillId="0" borderId="0" xfId="0" applyNumberFormat="1" applyFont="1" applyFill="1" applyBorder="1" applyAlignment="1">
      <alignment horizontal="right"/>
    </xf>
    <xf numFmtId="4" fontId="4" fillId="15" borderId="1" xfId="0" applyNumberFormat="1" applyFont="1" applyFill="1" applyBorder="1" applyAlignment="1">
      <alignment horizontal="right"/>
    </xf>
    <xf numFmtId="4" fontId="4" fillId="14" borderId="0" xfId="0" applyNumberFormat="1" applyFont="1" applyFill="1" applyBorder="1" applyAlignment="1">
      <alignment horizontal="right"/>
    </xf>
    <xf numFmtId="4" fontId="9" fillId="10" borderId="0" xfId="0" applyNumberFormat="1" applyFont="1" applyFill="1" applyBorder="1" applyAlignment="1">
      <alignment horizontal="right"/>
    </xf>
    <xf numFmtId="4" fontId="4" fillId="10" borderId="0" xfId="0" applyNumberFormat="1" applyFont="1" applyFill="1" applyAlignment="1">
      <alignment horizontal="right"/>
    </xf>
    <xf numFmtId="4" fontId="4" fillId="13" borderId="0" xfId="0" applyNumberFormat="1" applyFont="1" applyFill="1" applyAlignment="1">
      <alignment horizontal="right"/>
    </xf>
    <xf numFmtId="4" fontId="4" fillId="9" borderId="1" xfId="0" applyNumberFormat="1" applyFont="1" applyFill="1" applyBorder="1" applyAlignment="1">
      <alignment horizontal="right"/>
    </xf>
    <xf numFmtId="4" fontId="4" fillId="16" borderId="0" xfId="0" applyNumberFormat="1" applyFont="1" applyFill="1" applyBorder="1" applyAlignment="1">
      <alignment horizontal="right"/>
    </xf>
    <xf numFmtId="4" fontId="4" fillId="16" borderId="0" xfId="0" applyNumberFormat="1" applyFont="1" applyFill="1" applyAlignment="1">
      <alignment horizontal="right"/>
    </xf>
    <xf numFmtId="4" fontId="4" fillId="16" borderId="1" xfId="0" applyNumberFormat="1" applyFont="1" applyFill="1" applyBorder="1" applyAlignment="1">
      <alignment horizontal="right"/>
    </xf>
    <xf numFmtId="4" fontId="4" fillId="16" borderId="0" xfId="0" applyNumberFormat="1" applyFont="1" applyFill="1" applyAlignment="1"/>
    <xf numFmtId="0" fontId="7" fillId="0" borderId="0" xfId="0" applyFont="1" applyFill="1" applyAlignment="1">
      <alignment horizontal="center"/>
    </xf>
    <xf numFmtId="4" fontId="7" fillId="0" borderId="0" xfId="0" applyNumberFormat="1" applyFont="1" applyFill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3"/>
  <sheetViews>
    <sheetView zoomScaleNormal="100" workbookViewId="0">
      <selection activeCell="F37" sqref="F37"/>
    </sheetView>
  </sheetViews>
  <sheetFormatPr defaultRowHeight="12.75" x14ac:dyDescent="0.2"/>
  <cols>
    <col min="1" max="2" width="5.7109375" customWidth="1"/>
    <col min="3" max="3" width="1.28515625" customWidth="1"/>
    <col min="4" max="4" width="31.7109375" customWidth="1"/>
    <col min="5" max="5" width="12.28515625" customWidth="1"/>
    <col min="6" max="6" width="12.42578125" customWidth="1"/>
    <col min="7" max="7" width="13" customWidth="1"/>
    <col min="8" max="8" width="13.7109375" customWidth="1"/>
    <col min="10" max="13" width="12.7109375" bestFit="1" customWidth="1"/>
    <col min="14" max="14" width="11" bestFit="1" customWidth="1"/>
  </cols>
  <sheetData>
    <row r="1" spans="1:10" ht="7.15" customHeight="1" x14ac:dyDescent="0.2">
      <c r="A1" s="1"/>
      <c r="B1" s="1"/>
      <c r="C1" s="1"/>
      <c r="D1" s="1"/>
      <c r="E1" s="1"/>
      <c r="F1" s="2"/>
      <c r="G1" s="2"/>
      <c r="H1" s="2"/>
      <c r="J1" s="5"/>
    </row>
    <row r="2" spans="1:10" ht="15" x14ac:dyDescent="0.25">
      <c r="A2" s="44" t="s">
        <v>154</v>
      </c>
      <c r="B2" s="44"/>
      <c r="C2" s="44"/>
      <c r="D2" s="44"/>
      <c r="E2" s="45" t="s">
        <v>155</v>
      </c>
      <c r="F2" s="46"/>
      <c r="G2" s="45"/>
      <c r="H2" s="45"/>
      <c r="J2" s="5"/>
    </row>
    <row r="3" spans="1:10" ht="11.45" customHeight="1" x14ac:dyDescent="0.2">
      <c r="A3" s="47" t="s">
        <v>17</v>
      </c>
      <c r="B3" s="47"/>
      <c r="C3" s="47"/>
      <c r="D3" s="45"/>
      <c r="E3" s="45"/>
      <c r="F3" s="45"/>
      <c r="G3" s="48" t="s">
        <v>0</v>
      </c>
      <c r="H3" s="47"/>
      <c r="J3" s="5"/>
    </row>
    <row r="4" spans="1:10" x14ac:dyDescent="0.2">
      <c r="A4" s="15" t="s">
        <v>1</v>
      </c>
      <c r="B4" s="15"/>
      <c r="C4" s="15"/>
      <c r="D4" s="16"/>
      <c r="E4" s="17" t="s">
        <v>2</v>
      </c>
      <c r="F4" s="18" t="s">
        <v>3</v>
      </c>
      <c r="G4" s="18" t="s">
        <v>34</v>
      </c>
      <c r="H4" s="18" t="s">
        <v>4</v>
      </c>
      <c r="I4" s="5"/>
      <c r="J4" s="5"/>
    </row>
    <row r="5" spans="1:10" ht="11.45" customHeight="1" x14ac:dyDescent="0.2">
      <c r="A5" s="14"/>
      <c r="B5" s="14"/>
      <c r="C5" s="14"/>
      <c r="D5" s="4"/>
      <c r="E5" s="4"/>
      <c r="F5" s="4"/>
      <c r="G5" s="27"/>
      <c r="H5" s="14"/>
      <c r="I5" s="5"/>
      <c r="J5" s="5"/>
    </row>
    <row r="6" spans="1:10" ht="11.45" customHeight="1" x14ac:dyDescent="0.2">
      <c r="A6" s="28" t="s">
        <v>12</v>
      </c>
      <c r="B6" s="28"/>
      <c r="C6" s="28"/>
      <c r="D6" s="11"/>
      <c r="E6" s="29" t="s">
        <v>2</v>
      </c>
      <c r="F6" s="30" t="s">
        <v>3</v>
      </c>
      <c r="G6" s="30" t="s">
        <v>34</v>
      </c>
      <c r="H6" s="30" t="s">
        <v>4</v>
      </c>
      <c r="I6" s="5"/>
      <c r="J6" s="5"/>
    </row>
    <row r="7" spans="1:10" ht="11.45" customHeight="1" x14ac:dyDescent="0.2">
      <c r="A7" s="21">
        <v>2310</v>
      </c>
      <c r="B7" s="10">
        <v>5169</v>
      </c>
      <c r="C7" s="21"/>
      <c r="D7" s="10" t="s">
        <v>162</v>
      </c>
      <c r="E7" s="22">
        <v>0</v>
      </c>
      <c r="F7" s="22">
        <v>0</v>
      </c>
      <c r="G7" s="87">
        <v>93000</v>
      </c>
      <c r="H7" s="22">
        <f>F7+G7</f>
        <v>93000</v>
      </c>
      <c r="I7" s="5"/>
      <c r="J7" s="5"/>
    </row>
    <row r="8" spans="1:10" ht="11.45" customHeight="1" x14ac:dyDescent="0.2">
      <c r="A8" s="57" t="s">
        <v>32</v>
      </c>
      <c r="B8" s="57"/>
      <c r="C8" s="57"/>
      <c r="D8" s="52"/>
      <c r="E8" s="71">
        <f>SUM(E7:E7)</f>
        <v>0</v>
      </c>
      <c r="F8" s="71">
        <f>SUM(F7:F7)</f>
        <v>0</v>
      </c>
      <c r="G8" s="54">
        <f>SUM(G7:G7)</f>
        <v>93000</v>
      </c>
      <c r="H8" s="58">
        <f>SUM(H7:H7)</f>
        <v>93000</v>
      </c>
      <c r="I8" s="5"/>
      <c r="J8" s="5"/>
    </row>
    <row r="9" spans="1:10" ht="11.45" customHeight="1" x14ac:dyDescent="0.2">
      <c r="A9" s="14"/>
      <c r="B9" s="14"/>
      <c r="C9" s="14"/>
      <c r="D9" s="4"/>
      <c r="E9" s="105"/>
      <c r="F9" s="106"/>
      <c r="G9" s="106"/>
      <c r="H9" s="106"/>
      <c r="I9" s="5"/>
      <c r="J9" s="5"/>
    </row>
    <row r="10" spans="1:10" ht="11.45" customHeight="1" x14ac:dyDescent="0.2">
      <c r="A10" s="21">
        <v>3113</v>
      </c>
      <c r="B10" s="10">
        <v>5171</v>
      </c>
      <c r="C10" s="21"/>
      <c r="D10" s="10" t="s">
        <v>156</v>
      </c>
      <c r="E10" s="22">
        <v>50000</v>
      </c>
      <c r="F10" s="22">
        <v>1250000</v>
      </c>
      <c r="G10" s="22">
        <v>-600000</v>
      </c>
      <c r="H10" s="22">
        <f>F10+G10</f>
        <v>650000</v>
      </c>
      <c r="I10" s="5"/>
      <c r="J10" s="5"/>
    </row>
    <row r="11" spans="1:10" ht="11.45" customHeight="1" x14ac:dyDescent="0.2">
      <c r="A11" s="57" t="s">
        <v>32</v>
      </c>
      <c r="B11" s="57"/>
      <c r="C11" s="57"/>
      <c r="D11" s="52"/>
      <c r="E11" s="71">
        <f>SUM(E10:E10)</f>
        <v>50000</v>
      </c>
      <c r="F11" s="71">
        <f>SUM(F10:F10)</f>
        <v>1250000</v>
      </c>
      <c r="G11" s="54">
        <f>SUM(G10:G10)</f>
        <v>-600000</v>
      </c>
      <c r="H11" s="58">
        <f>SUM(H10:H10)</f>
        <v>650000</v>
      </c>
      <c r="I11" s="5"/>
      <c r="J11" s="5"/>
    </row>
    <row r="12" spans="1:10" ht="11.45" customHeight="1" x14ac:dyDescent="0.2">
      <c r="A12" s="14"/>
      <c r="B12" s="14"/>
      <c r="C12" s="14"/>
      <c r="D12" s="4"/>
      <c r="E12" s="75"/>
      <c r="F12" s="75"/>
      <c r="G12" s="73"/>
      <c r="H12" s="20"/>
      <c r="I12" s="5"/>
      <c r="J12" s="5"/>
    </row>
    <row r="13" spans="1:10" ht="11.45" customHeight="1" x14ac:dyDescent="0.2">
      <c r="A13" s="19">
        <v>3392</v>
      </c>
      <c r="B13" s="12">
        <v>5137</v>
      </c>
      <c r="C13" s="19"/>
      <c r="D13" s="12" t="s">
        <v>161</v>
      </c>
      <c r="E13" s="20">
        <v>20000</v>
      </c>
      <c r="F13" s="20">
        <v>1500000</v>
      </c>
      <c r="G13" s="96">
        <v>80000</v>
      </c>
      <c r="H13" s="20">
        <f>F13+G13</f>
        <v>1580000</v>
      </c>
      <c r="I13" s="5"/>
      <c r="J13" s="5"/>
    </row>
    <row r="14" spans="1:10" ht="11.45" customHeight="1" x14ac:dyDescent="0.2">
      <c r="A14" s="21"/>
      <c r="B14" s="10">
        <v>5171</v>
      </c>
      <c r="C14" s="21"/>
      <c r="D14" s="10" t="s">
        <v>160</v>
      </c>
      <c r="E14" s="22">
        <v>20000</v>
      </c>
      <c r="F14" s="22">
        <v>20000</v>
      </c>
      <c r="G14" s="87">
        <v>75000</v>
      </c>
      <c r="H14" s="22">
        <f>F14+G14</f>
        <v>95000</v>
      </c>
      <c r="I14" s="5"/>
      <c r="J14" s="5"/>
    </row>
    <row r="15" spans="1:10" ht="11.45" customHeight="1" x14ac:dyDescent="0.2">
      <c r="A15" s="57" t="s">
        <v>14</v>
      </c>
      <c r="B15" s="57"/>
      <c r="C15" s="57"/>
      <c r="D15" s="52"/>
      <c r="E15" s="71">
        <f>SUM(E13:E14)</f>
        <v>40000</v>
      </c>
      <c r="F15" s="71">
        <f>SUM(F13:F14)</f>
        <v>1520000</v>
      </c>
      <c r="G15" s="54">
        <f>SUM(G13:G14)</f>
        <v>155000</v>
      </c>
      <c r="H15" s="58">
        <f>SUM(H13:H14)</f>
        <v>1675000</v>
      </c>
      <c r="I15" s="5"/>
      <c r="J15" s="5"/>
    </row>
    <row r="16" spans="1:10" ht="11.45" customHeight="1" x14ac:dyDescent="0.2">
      <c r="A16" s="14"/>
      <c r="B16" s="14"/>
      <c r="C16" s="14"/>
      <c r="D16" s="4"/>
      <c r="E16" s="72"/>
      <c r="F16" s="73"/>
      <c r="G16" s="73"/>
      <c r="H16" s="73"/>
      <c r="I16" s="5"/>
      <c r="J16" s="5"/>
    </row>
    <row r="17" spans="1:12" ht="11.45" customHeight="1" x14ac:dyDescent="0.2">
      <c r="A17" s="19">
        <v>3612</v>
      </c>
      <c r="B17" s="12">
        <v>5171</v>
      </c>
      <c r="C17" s="19"/>
      <c r="D17" s="12" t="s">
        <v>157</v>
      </c>
      <c r="E17" s="59">
        <v>80000</v>
      </c>
      <c r="F17" s="59">
        <v>3008694.18</v>
      </c>
      <c r="G17" s="20">
        <v>500000</v>
      </c>
      <c r="H17" s="56">
        <f>F17+G17</f>
        <v>3508694.18</v>
      </c>
      <c r="I17" s="5"/>
      <c r="J17" s="5"/>
    </row>
    <row r="18" spans="1:12" ht="11.45" customHeight="1" x14ac:dyDescent="0.2">
      <c r="A18" s="21"/>
      <c r="B18" s="10">
        <v>5171</v>
      </c>
      <c r="C18" s="21"/>
      <c r="D18" s="10" t="s">
        <v>158</v>
      </c>
      <c r="E18" s="22">
        <v>80000</v>
      </c>
      <c r="F18" s="22">
        <v>3508964.18</v>
      </c>
      <c r="G18" s="87">
        <v>700000</v>
      </c>
      <c r="H18" s="22">
        <f>F18+G18</f>
        <v>4208964.18</v>
      </c>
      <c r="I18" s="5"/>
      <c r="J18" s="5"/>
    </row>
    <row r="19" spans="1:12" ht="11.45" customHeight="1" x14ac:dyDescent="0.2">
      <c r="A19" s="57" t="s">
        <v>73</v>
      </c>
      <c r="B19" s="57"/>
      <c r="C19" s="57"/>
      <c r="D19" s="52"/>
      <c r="E19" s="71">
        <f>E18</f>
        <v>80000</v>
      </c>
      <c r="F19" s="71">
        <f>F18</f>
        <v>3508964.18</v>
      </c>
      <c r="G19" s="54">
        <f>SUM(G17:G18)</f>
        <v>1200000</v>
      </c>
      <c r="H19" s="58">
        <f>H18</f>
        <v>4208964.18</v>
      </c>
      <c r="I19" s="5"/>
      <c r="J19" s="5"/>
    </row>
    <row r="20" spans="1:12" ht="11.45" customHeight="1" x14ac:dyDescent="0.2">
      <c r="A20" s="14"/>
      <c r="B20" s="14"/>
      <c r="C20" s="14"/>
      <c r="D20" s="4"/>
      <c r="E20" s="73"/>
      <c r="F20" s="73"/>
      <c r="G20" s="73"/>
      <c r="H20" s="20"/>
      <c r="I20" s="5"/>
      <c r="J20" s="5"/>
    </row>
    <row r="21" spans="1:12" ht="11.45" customHeight="1" x14ac:dyDescent="0.2">
      <c r="A21" s="21">
        <v>3745</v>
      </c>
      <c r="B21" s="10">
        <v>5171</v>
      </c>
      <c r="C21" s="21"/>
      <c r="D21" s="10" t="s">
        <v>159</v>
      </c>
      <c r="E21" s="22">
        <v>150000</v>
      </c>
      <c r="F21" s="22">
        <v>280000</v>
      </c>
      <c r="G21" s="22">
        <v>100000</v>
      </c>
      <c r="H21" s="22">
        <f>F21+G21</f>
        <v>380000</v>
      </c>
      <c r="I21" s="5"/>
      <c r="J21" s="5"/>
    </row>
    <row r="22" spans="1:12" ht="11.45" customHeight="1" x14ac:dyDescent="0.2">
      <c r="A22" s="57" t="s">
        <v>31</v>
      </c>
      <c r="B22" s="57"/>
      <c r="C22" s="57"/>
      <c r="D22" s="52"/>
      <c r="E22" s="71">
        <f>SUM(E21:E21)</f>
        <v>150000</v>
      </c>
      <c r="F22" s="71">
        <f>SUM(F21:F21)</f>
        <v>280000</v>
      </c>
      <c r="G22" s="54">
        <f>SUM(G21:G21)</f>
        <v>100000</v>
      </c>
      <c r="H22" s="58">
        <f>SUM(H21:H21)</f>
        <v>380000</v>
      </c>
      <c r="I22" s="5"/>
      <c r="J22" s="5"/>
    </row>
    <row r="23" spans="1:12" ht="11.45" customHeight="1" x14ac:dyDescent="0.2">
      <c r="A23" s="14"/>
      <c r="B23" s="14"/>
      <c r="C23" s="14"/>
      <c r="D23" s="4"/>
      <c r="E23" s="73"/>
      <c r="F23" s="73"/>
      <c r="G23" s="73"/>
      <c r="H23" s="20"/>
      <c r="I23" s="5"/>
      <c r="J23" s="5"/>
    </row>
    <row r="24" spans="1:12" ht="12" customHeight="1" x14ac:dyDescent="0.2">
      <c r="A24" s="28" t="s">
        <v>6</v>
      </c>
      <c r="B24" s="28"/>
      <c r="C24" s="28"/>
      <c r="D24" s="11"/>
      <c r="E24" s="79"/>
      <c r="F24" s="79"/>
      <c r="G24" s="54">
        <f>G8+G11+G15+G19+G22</f>
        <v>948000</v>
      </c>
      <c r="H24" s="79"/>
      <c r="I24" s="5"/>
      <c r="J24" s="5"/>
    </row>
    <row r="25" spans="1:12" ht="11.45" customHeight="1" x14ac:dyDescent="0.2">
      <c r="A25" s="81" t="s">
        <v>91</v>
      </c>
      <c r="B25" s="81"/>
      <c r="C25" s="81"/>
      <c r="D25" s="81"/>
      <c r="E25" s="82"/>
      <c r="F25" s="80"/>
      <c r="G25" s="72"/>
      <c r="H25" s="72"/>
      <c r="I25" s="5"/>
      <c r="J25" s="5"/>
      <c r="K25" s="84"/>
      <c r="L25" s="84"/>
    </row>
    <row r="26" spans="1:12" ht="11.45" customHeight="1" x14ac:dyDescent="0.2">
      <c r="A26" s="4"/>
      <c r="B26" s="4"/>
      <c r="C26" s="4"/>
      <c r="D26" s="4"/>
      <c r="E26" s="78"/>
      <c r="F26" s="78"/>
      <c r="G26" s="73"/>
      <c r="H26" s="72"/>
      <c r="I26" s="5"/>
      <c r="J26" s="5"/>
    </row>
    <row r="27" spans="1:12" ht="11.45" customHeight="1" x14ac:dyDescent="0.2">
      <c r="A27" s="70" t="s">
        <v>10</v>
      </c>
      <c r="B27" s="8"/>
      <c r="C27" s="8"/>
      <c r="D27" s="33">
        <v>0</v>
      </c>
      <c r="E27" s="34"/>
      <c r="F27" s="7"/>
      <c r="G27" s="7"/>
      <c r="H27" s="7"/>
      <c r="I27" s="5"/>
      <c r="J27" s="5"/>
    </row>
    <row r="28" spans="1:12" ht="11.45" customHeight="1" x14ac:dyDescent="0.2">
      <c r="A28" s="35" t="s">
        <v>11</v>
      </c>
      <c r="B28" s="35"/>
      <c r="C28" s="36"/>
      <c r="D28" s="37">
        <f>G24</f>
        <v>948000</v>
      </c>
      <c r="E28" s="38"/>
      <c r="F28" s="38" t="s">
        <v>7</v>
      </c>
      <c r="G28" s="38">
        <f>D27-D28</f>
        <v>-948000</v>
      </c>
      <c r="H28" s="39"/>
      <c r="I28" s="5"/>
      <c r="J28" s="5"/>
    </row>
    <row r="29" spans="1:12" ht="11.45" customHeight="1" x14ac:dyDescent="0.2">
      <c r="A29" s="12"/>
      <c r="B29" s="12"/>
      <c r="C29" s="40"/>
      <c r="D29" s="65"/>
      <c r="E29" s="40"/>
      <c r="F29" s="40"/>
      <c r="G29" s="40"/>
      <c r="H29" s="41"/>
      <c r="I29" s="5"/>
      <c r="J29" s="5"/>
    </row>
    <row r="30" spans="1:12" ht="11.45" customHeight="1" x14ac:dyDescent="0.2">
      <c r="A30" s="4"/>
      <c r="B30" s="4"/>
      <c r="C30" s="4"/>
      <c r="D30" s="4"/>
      <c r="E30" s="4"/>
      <c r="F30" s="4"/>
      <c r="G30" s="27"/>
      <c r="H30" s="14"/>
      <c r="I30" s="5"/>
      <c r="J30" s="5"/>
    </row>
    <row r="31" spans="1:12" ht="11.45" customHeight="1" x14ac:dyDescent="0.2">
      <c r="A31" s="12" t="s">
        <v>163</v>
      </c>
      <c r="B31" s="12"/>
      <c r="C31" s="40"/>
      <c r="D31" s="12"/>
      <c r="E31" s="40"/>
      <c r="F31" s="40"/>
      <c r="G31" s="40"/>
      <c r="H31" s="41"/>
      <c r="I31" s="5"/>
      <c r="J31" s="5"/>
    </row>
    <row r="32" spans="1:12" ht="11.45" customHeight="1" x14ac:dyDescent="0.2">
      <c r="A32" s="14" t="s">
        <v>15</v>
      </c>
      <c r="B32" s="14"/>
      <c r="C32" s="14"/>
      <c r="D32" s="4"/>
      <c r="E32" s="4"/>
      <c r="F32" s="4"/>
      <c r="G32" s="27"/>
      <c r="H32" s="14"/>
      <c r="I32" s="5"/>
      <c r="J32" s="5"/>
    </row>
    <row r="33" spans="1:10" ht="11.45" customHeight="1" x14ac:dyDescent="0.2">
      <c r="A33" s="6" t="s">
        <v>164</v>
      </c>
      <c r="B33" s="6"/>
      <c r="C33" s="6"/>
      <c r="D33" s="6"/>
      <c r="E33" s="14"/>
      <c r="F33" s="9"/>
      <c r="G33" s="9"/>
      <c r="H33" s="9" t="s">
        <v>15</v>
      </c>
      <c r="I33" s="5"/>
      <c r="J33" s="5"/>
    </row>
    <row r="34" spans="1:10" ht="11.45" customHeight="1" x14ac:dyDescent="0.2">
      <c r="A34" s="9"/>
      <c r="B34" s="42"/>
      <c r="C34" s="42"/>
      <c r="D34" s="42"/>
      <c r="E34" s="42"/>
      <c r="F34" s="42"/>
      <c r="G34" s="4"/>
      <c r="H34" s="42"/>
      <c r="I34" s="5"/>
      <c r="J34" s="5"/>
    </row>
    <row r="35" spans="1:10" ht="11.45" customHeight="1" x14ac:dyDescent="0.2">
      <c r="A35" s="12" t="s">
        <v>165</v>
      </c>
      <c r="B35" s="12"/>
      <c r="C35" s="12"/>
      <c r="D35" s="12"/>
      <c r="E35" s="12"/>
      <c r="F35" s="40"/>
      <c r="G35" s="41"/>
      <c r="H35" s="41"/>
      <c r="I35" s="5"/>
      <c r="J35" s="5"/>
    </row>
    <row r="36" spans="1:10" ht="11.45" customHeight="1" x14ac:dyDescent="0.2">
      <c r="A36" s="42"/>
      <c r="B36" s="42"/>
      <c r="C36" s="42"/>
      <c r="D36" s="42"/>
      <c r="E36" s="42"/>
      <c r="F36" s="42"/>
      <c r="G36" s="40"/>
      <c r="H36" s="40"/>
      <c r="I36" s="5"/>
      <c r="J36" s="5"/>
    </row>
    <row r="37" spans="1:10" ht="11.45" customHeight="1" x14ac:dyDescent="0.2">
      <c r="A37" s="42"/>
      <c r="B37" s="42"/>
      <c r="C37" s="42"/>
      <c r="D37" s="42"/>
      <c r="E37" s="42"/>
      <c r="F37" s="42"/>
      <c r="G37" s="40"/>
      <c r="H37" s="40"/>
      <c r="I37" s="5"/>
      <c r="J37" s="5"/>
    </row>
    <row r="38" spans="1:10" ht="11.45" customHeight="1" x14ac:dyDescent="0.2">
      <c r="A38" s="42"/>
      <c r="B38" s="42"/>
      <c r="C38" s="42"/>
      <c r="D38" s="42"/>
      <c r="E38" s="42"/>
      <c r="F38" s="42"/>
      <c r="G38" s="40"/>
      <c r="H38" s="40"/>
      <c r="I38" s="5"/>
      <c r="J38" s="5"/>
    </row>
    <row r="39" spans="1:10" ht="11.45" customHeight="1" x14ac:dyDescent="0.2">
      <c r="A39" s="42"/>
      <c r="B39" s="42"/>
      <c r="C39" s="42"/>
      <c r="D39" s="42"/>
      <c r="E39" s="42"/>
      <c r="F39" s="42"/>
      <c r="G39" s="40"/>
      <c r="H39" s="40"/>
      <c r="I39" s="5"/>
      <c r="J39" s="5"/>
    </row>
    <row r="40" spans="1:10" ht="11.45" customHeight="1" x14ac:dyDescent="0.2">
      <c r="E40" s="42"/>
      <c r="F40" s="42"/>
      <c r="G40" s="40"/>
      <c r="H40" s="40"/>
      <c r="I40" s="5"/>
      <c r="J40" s="5"/>
    </row>
    <row r="41" spans="1:10" ht="11.45" customHeight="1" x14ac:dyDescent="0.2">
      <c r="A41" s="41" t="s">
        <v>8</v>
      </c>
      <c r="B41" s="41"/>
      <c r="C41" s="42"/>
      <c r="D41" s="42"/>
      <c r="E41" s="42"/>
      <c r="F41" s="42"/>
      <c r="G41" s="40"/>
      <c r="H41" s="40"/>
      <c r="I41" s="5"/>
      <c r="J41" s="5"/>
    </row>
    <row r="42" spans="1:10" ht="11.45" customHeight="1" x14ac:dyDescent="0.2">
      <c r="A42" s="40" t="s">
        <v>9</v>
      </c>
      <c r="B42" s="40"/>
      <c r="C42" s="42"/>
      <c r="D42" s="42"/>
      <c r="E42" s="42"/>
      <c r="F42" s="42"/>
      <c r="G42" s="49"/>
      <c r="H42" s="42"/>
      <c r="I42" s="5"/>
      <c r="J42" s="5"/>
    </row>
    <row r="43" spans="1:10" ht="11.45" customHeight="1" x14ac:dyDescent="0.2">
      <c r="E43" s="42"/>
      <c r="F43" s="42"/>
      <c r="G43" s="42"/>
      <c r="H43" s="42"/>
      <c r="I43" s="5"/>
      <c r="J43" s="5"/>
    </row>
    <row r="44" spans="1:10" ht="11.45" customHeight="1" x14ac:dyDescent="0.2">
      <c r="I44" s="5"/>
      <c r="J44" s="5"/>
    </row>
    <row r="45" spans="1:10" x14ac:dyDescent="0.2">
      <c r="I45" s="5"/>
      <c r="J45" s="5"/>
    </row>
    <row r="46" spans="1:10" x14ac:dyDescent="0.2">
      <c r="J46" s="5"/>
    </row>
    <row r="47" spans="1:10" x14ac:dyDescent="0.2">
      <c r="J47" s="5"/>
    </row>
    <row r="48" spans="1:10" x14ac:dyDescent="0.2">
      <c r="J48" s="5"/>
    </row>
    <row r="49" spans="10:10" x14ac:dyDescent="0.2">
      <c r="J49" s="5"/>
    </row>
    <row r="50" spans="10:10" x14ac:dyDescent="0.2">
      <c r="J50" s="5"/>
    </row>
    <row r="51" spans="10:10" x14ac:dyDescent="0.2">
      <c r="J51" s="5"/>
    </row>
    <row r="52" spans="10:10" x14ac:dyDescent="0.2">
      <c r="J52" s="5"/>
    </row>
    <row r="53" spans="10:10" x14ac:dyDescent="0.2">
      <c r="J53" s="5"/>
    </row>
    <row r="54" spans="10:10" x14ac:dyDescent="0.2">
      <c r="J54" s="5"/>
    </row>
    <row r="55" spans="10:10" x14ac:dyDescent="0.2">
      <c r="J55" s="5"/>
    </row>
    <row r="56" spans="10:10" x14ac:dyDescent="0.2">
      <c r="J56" s="5"/>
    </row>
    <row r="57" spans="10:10" x14ac:dyDescent="0.2">
      <c r="J57" s="5"/>
    </row>
    <row r="58" spans="10:10" x14ac:dyDescent="0.2">
      <c r="J58" s="5"/>
    </row>
    <row r="59" spans="10:10" x14ac:dyDescent="0.2">
      <c r="J59" s="5"/>
    </row>
    <row r="60" spans="10:10" x14ac:dyDescent="0.2">
      <c r="J60" s="5"/>
    </row>
    <row r="61" spans="10:10" x14ac:dyDescent="0.2">
      <c r="J61" s="5"/>
    </row>
    <row r="62" spans="10:10" x14ac:dyDescent="0.2">
      <c r="J62" s="5"/>
    </row>
    <row r="63" spans="10:10" x14ac:dyDescent="0.2">
      <c r="J63" s="5"/>
    </row>
    <row r="64" spans="10:10" x14ac:dyDescent="0.2">
      <c r="J64" s="5"/>
    </row>
    <row r="65" spans="8:10" x14ac:dyDescent="0.2">
      <c r="J65" s="5"/>
    </row>
    <row r="66" spans="8:10" x14ac:dyDescent="0.2">
      <c r="J66" s="5"/>
    </row>
    <row r="67" spans="8:10" x14ac:dyDescent="0.2">
      <c r="J67" s="5"/>
    </row>
    <row r="68" spans="8:10" x14ac:dyDescent="0.2">
      <c r="J68" s="5"/>
    </row>
    <row r="69" spans="8:10" x14ac:dyDescent="0.2">
      <c r="J69" s="5"/>
    </row>
    <row r="70" spans="8:10" x14ac:dyDescent="0.2">
      <c r="J70" s="5"/>
    </row>
    <row r="73" spans="8:10" x14ac:dyDescent="0.2">
      <c r="H73" s="13"/>
    </row>
  </sheetData>
  <pageMargins left="0.59055118110236227" right="0" top="0" bottom="0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4"/>
  <sheetViews>
    <sheetView tabSelected="1" topLeftCell="A76" zoomScaleNormal="100" workbookViewId="0">
      <selection activeCell="K40" sqref="K40"/>
    </sheetView>
  </sheetViews>
  <sheetFormatPr defaultRowHeight="12.75" x14ac:dyDescent="0.2"/>
  <cols>
    <col min="1" max="2" width="5.7109375" customWidth="1"/>
    <col min="3" max="3" width="1.28515625" customWidth="1"/>
    <col min="4" max="4" width="31.7109375" customWidth="1"/>
    <col min="5" max="5" width="12.28515625" customWidth="1"/>
    <col min="6" max="6" width="12.42578125" customWidth="1"/>
    <col min="7" max="7" width="13" customWidth="1"/>
    <col min="8" max="8" width="13.7109375" customWidth="1"/>
    <col min="10" max="13" width="12.7109375" bestFit="1" customWidth="1"/>
    <col min="14" max="14" width="11" bestFit="1" customWidth="1"/>
  </cols>
  <sheetData>
    <row r="1" spans="1:10" ht="7.15" customHeight="1" x14ac:dyDescent="0.2">
      <c r="A1" s="1"/>
      <c r="B1" s="1"/>
      <c r="C1" s="1"/>
      <c r="D1" s="1"/>
      <c r="E1" s="1"/>
      <c r="F1" s="2"/>
      <c r="G1" s="2"/>
      <c r="H1" s="2"/>
      <c r="J1" s="5"/>
    </row>
    <row r="2" spans="1:10" ht="15" x14ac:dyDescent="0.25">
      <c r="A2" s="44" t="s">
        <v>93</v>
      </c>
      <c r="B2" s="44"/>
      <c r="C2" s="44"/>
      <c r="D2" s="44"/>
      <c r="E2" s="45" t="s">
        <v>94</v>
      </c>
      <c r="F2" s="46"/>
      <c r="G2" s="45"/>
      <c r="H2" s="45"/>
      <c r="J2" s="5"/>
    </row>
    <row r="3" spans="1:10" ht="11.45" customHeight="1" x14ac:dyDescent="0.2">
      <c r="A3" s="47" t="s">
        <v>17</v>
      </c>
      <c r="B3" s="47"/>
      <c r="C3" s="47"/>
      <c r="D3" s="45"/>
      <c r="E3" s="45"/>
      <c r="F3" s="45"/>
      <c r="G3" s="48" t="s">
        <v>0</v>
      </c>
      <c r="H3" s="47"/>
      <c r="J3" s="5"/>
    </row>
    <row r="4" spans="1:10" x14ac:dyDescent="0.2">
      <c r="A4" s="15" t="s">
        <v>1</v>
      </c>
      <c r="B4" s="15"/>
      <c r="C4" s="15"/>
      <c r="D4" s="16"/>
      <c r="E4" s="17" t="s">
        <v>2</v>
      </c>
      <c r="F4" s="18" t="s">
        <v>3</v>
      </c>
      <c r="G4" s="18" t="s">
        <v>34</v>
      </c>
      <c r="H4" s="18" t="s">
        <v>4</v>
      </c>
      <c r="I4" s="5"/>
      <c r="J4" s="5"/>
    </row>
    <row r="5" spans="1:10" x14ac:dyDescent="0.2">
      <c r="A5" s="14"/>
      <c r="B5" s="4">
        <v>1122</v>
      </c>
      <c r="C5" s="14"/>
      <c r="D5" s="4" t="s">
        <v>98</v>
      </c>
      <c r="E5" s="51">
        <v>0</v>
      </c>
      <c r="F5" s="51">
        <v>0</v>
      </c>
      <c r="G5" s="104">
        <v>1555530</v>
      </c>
      <c r="H5" s="86">
        <f>F5+G5</f>
        <v>1555530</v>
      </c>
      <c r="I5" s="5"/>
      <c r="J5" s="5"/>
    </row>
    <row r="6" spans="1:10" x14ac:dyDescent="0.2">
      <c r="A6" s="19"/>
      <c r="B6" s="12">
        <v>4116</v>
      </c>
      <c r="C6" s="19"/>
      <c r="D6" s="12" t="s">
        <v>21</v>
      </c>
      <c r="E6" s="20">
        <v>0</v>
      </c>
      <c r="F6" s="20">
        <v>145945</v>
      </c>
      <c r="G6" s="101">
        <v>68711</v>
      </c>
      <c r="H6" s="20">
        <f>F6+G6</f>
        <v>214656</v>
      </c>
      <c r="I6" s="5"/>
      <c r="J6" s="5"/>
    </row>
    <row r="7" spans="1:10" ht="11.45" customHeight="1" x14ac:dyDescent="0.2">
      <c r="A7" s="19"/>
      <c r="B7" s="61">
        <v>4122</v>
      </c>
      <c r="C7" s="62"/>
      <c r="D7" s="61" t="s">
        <v>95</v>
      </c>
      <c r="E7" s="20">
        <v>0</v>
      </c>
      <c r="F7" s="20">
        <v>202000</v>
      </c>
      <c r="G7" s="101">
        <v>10000</v>
      </c>
      <c r="H7" s="59">
        <f>F7+G7</f>
        <v>212000</v>
      </c>
      <c r="I7" s="5"/>
      <c r="J7" s="5"/>
    </row>
    <row r="8" spans="1:10" ht="11.45" customHeight="1" x14ac:dyDescent="0.2">
      <c r="A8" s="19"/>
      <c r="B8" s="12">
        <v>4122</v>
      </c>
      <c r="C8" s="19"/>
      <c r="D8" s="61" t="s">
        <v>96</v>
      </c>
      <c r="E8" s="20">
        <v>0</v>
      </c>
      <c r="F8" s="59">
        <v>212000</v>
      </c>
      <c r="G8" s="101">
        <v>5000</v>
      </c>
      <c r="H8" s="20">
        <f>F8+G8</f>
        <v>217000</v>
      </c>
      <c r="I8" s="5"/>
      <c r="J8" s="5"/>
    </row>
    <row r="9" spans="1:10" ht="11.45" customHeight="1" x14ac:dyDescent="0.2">
      <c r="A9" s="21"/>
      <c r="B9" s="10">
        <v>4216</v>
      </c>
      <c r="C9" s="21"/>
      <c r="D9" s="85" t="s">
        <v>97</v>
      </c>
      <c r="E9" s="22">
        <v>19339420</v>
      </c>
      <c r="F9" s="22">
        <v>19339420</v>
      </c>
      <c r="G9" s="22">
        <v>-1400</v>
      </c>
      <c r="H9" s="22">
        <f>F9+G9</f>
        <v>19338020</v>
      </c>
      <c r="I9" s="5"/>
      <c r="J9" s="5"/>
    </row>
    <row r="10" spans="1:10" ht="11.45" customHeight="1" x14ac:dyDescent="0.2">
      <c r="A10" s="23" t="s">
        <v>5</v>
      </c>
      <c r="B10" s="23"/>
      <c r="C10" s="23"/>
      <c r="D10" s="24"/>
      <c r="E10" s="25">
        <f>SUM(E6:E9)</f>
        <v>19339420</v>
      </c>
      <c r="F10" s="25">
        <f>F5+F6+F7+F9</f>
        <v>19687365</v>
      </c>
      <c r="G10" s="26">
        <f>SUM(G5:G9)</f>
        <v>1637841</v>
      </c>
      <c r="H10" s="25">
        <f>H5+H6+H8+H9</f>
        <v>21325206</v>
      </c>
      <c r="I10" s="5"/>
      <c r="J10" s="5"/>
    </row>
    <row r="11" spans="1:10" ht="11.45" customHeight="1" x14ac:dyDescent="0.2">
      <c r="A11" s="14"/>
      <c r="B11" s="14"/>
      <c r="C11" s="14"/>
      <c r="D11" s="4"/>
      <c r="E11" s="4"/>
      <c r="F11" s="4"/>
      <c r="G11" s="27"/>
      <c r="H11" s="14"/>
      <c r="I11" s="5"/>
      <c r="J11" s="5"/>
    </row>
    <row r="12" spans="1:10" ht="11.45" customHeight="1" x14ac:dyDescent="0.2">
      <c r="A12" s="28" t="s">
        <v>12</v>
      </c>
      <c r="B12" s="28"/>
      <c r="C12" s="28"/>
      <c r="D12" s="11"/>
      <c r="E12" s="29" t="s">
        <v>2</v>
      </c>
      <c r="F12" s="30" t="s">
        <v>3</v>
      </c>
      <c r="G12" s="30" t="s">
        <v>34</v>
      </c>
      <c r="H12" s="30" t="s">
        <v>4</v>
      </c>
      <c r="I12" s="5"/>
      <c r="J12" s="5"/>
    </row>
    <row r="13" spans="1:10" ht="11.45" customHeight="1" x14ac:dyDescent="0.2">
      <c r="A13" s="19">
        <v>2212</v>
      </c>
      <c r="B13" s="12">
        <v>5132</v>
      </c>
      <c r="C13" s="19"/>
      <c r="D13" s="12" t="s">
        <v>99</v>
      </c>
      <c r="E13" s="20">
        <v>0</v>
      </c>
      <c r="F13" s="20">
        <v>0</v>
      </c>
      <c r="G13" s="20">
        <v>2000</v>
      </c>
      <c r="H13" s="20">
        <f>F13+G13</f>
        <v>2000</v>
      </c>
      <c r="I13" s="5"/>
      <c r="J13" s="5"/>
    </row>
    <row r="14" spans="1:10" ht="11.45" customHeight="1" x14ac:dyDescent="0.2">
      <c r="A14" s="19"/>
      <c r="B14" s="12">
        <v>5137</v>
      </c>
      <c r="C14" s="19"/>
      <c r="D14" s="12" t="s">
        <v>100</v>
      </c>
      <c r="E14" s="20">
        <v>30000</v>
      </c>
      <c r="F14" s="20">
        <v>30000</v>
      </c>
      <c r="G14" s="20">
        <v>-2000</v>
      </c>
      <c r="H14" s="20">
        <f t="shared" ref="H14:H15" si="0">F14+G14</f>
        <v>28000</v>
      </c>
      <c r="I14" s="5"/>
      <c r="J14" s="5"/>
    </row>
    <row r="15" spans="1:10" ht="11.45" customHeight="1" x14ac:dyDescent="0.2">
      <c r="A15" s="21"/>
      <c r="B15" s="10">
        <v>5171</v>
      </c>
      <c r="C15" s="21"/>
      <c r="D15" s="10" t="s">
        <v>101</v>
      </c>
      <c r="E15" s="22">
        <v>50000</v>
      </c>
      <c r="F15" s="22">
        <v>4062000</v>
      </c>
      <c r="G15" s="87">
        <v>100000</v>
      </c>
      <c r="H15" s="22">
        <f t="shared" si="0"/>
        <v>4162000</v>
      </c>
      <c r="I15" s="5"/>
      <c r="J15" s="5"/>
    </row>
    <row r="16" spans="1:10" ht="11.45" customHeight="1" x14ac:dyDescent="0.2">
      <c r="A16" s="57" t="s">
        <v>29</v>
      </c>
      <c r="B16" s="57"/>
      <c r="C16" s="57"/>
      <c r="D16" s="52"/>
      <c r="E16" s="71">
        <f>SUM(E13:E15)</f>
        <v>80000</v>
      </c>
      <c r="F16" s="71">
        <f>SUM(F13:F15)</f>
        <v>4092000</v>
      </c>
      <c r="G16" s="54">
        <f>SUM(G13:G15)</f>
        <v>100000</v>
      </c>
      <c r="H16" s="58">
        <f>SUM(H13:H15)</f>
        <v>4192000</v>
      </c>
      <c r="I16" s="5"/>
      <c r="J16" s="5"/>
    </row>
    <row r="17" spans="1:11" ht="11.45" customHeight="1" x14ac:dyDescent="0.2">
      <c r="A17" s="14"/>
      <c r="B17" s="14"/>
      <c r="C17" s="14"/>
      <c r="D17" s="4"/>
      <c r="E17" s="72"/>
      <c r="F17" s="73"/>
      <c r="G17" s="73"/>
      <c r="H17" s="73"/>
      <c r="I17" s="5"/>
      <c r="J17" s="5"/>
    </row>
    <row r="18" spans="1:11" ht="11.45" customHeight="1" x14ac:dyDescent="0.2">
      <c r="A18" s="19">
        <v>3113</v>
      </c>
      <c r="B18" s="12">
        <v>5162</v>
      </c>
      <c r="C18" s="19"/>
      <c r="D18" s="12" t="s">
        <v>102</v>
      </c>
      <c r="E18" s="20">
        <v>150</v>
      </c>
      <c r="F18" s="20">
        <v>150</v>
      </c>
      <c r="G18" s="20">
        <v>50</v>
      </c>
      <c r="H18" s="20">
        <f>F18+G18</f>
        <v>200</v>
      </c>
      <c r="I18" s="5"/>
      <c r="J18" s="5"/>
    </row>
    <row r="19" spans="1:11" ht="11.45" customHeight="1" x14ac:dyDescent="0.2">
      <c r="A19" s="21"/>
      <c r="B19" s="10">
        <v>5192</v>
      </c>
      <c r="C19" s="21"/>
      <c r="D19" s="10" t="s">
        <v>108</v>
      </c>
      <c r="E19" s="22">
        <v>120000</v>
      </c>
      <c r="F19" s="22">
        <v>120000</v>
      </c>
      <c r="G19" s="22">
        <v>-50</v>
      </c>
      <c r="H19" s="22">
        <f>F19+G19</f>
        <v>119950</v>
      </c>
      <c r="I19" s="5"/>
      <c r="J19" s="5"/>
    </row>
    <row r="20" spans="1:11" ht="11.45" customHeight="1" x14ac:dyDescent="0.2">
      <c r="A20" s="57" t="s">
        <v>32</v>
      </c>
      <c r="B20" s="57"/>
      <c r="C20" s="57"/>
      <c r="D20" s="52"/>
      <c r="E20" s="71">
        <f>SUM(E18:E19)</f>
        <v>120150</v>
      </c>
      <c r="F20" s="71">
        <f>SUM(F18:F19)</f>
        <v>120150</v>
      </c>
      <c r="G20" s="54">
        <f>SUM(G18:G19)</f>
        <v>0</v>
      </c>
      <c r="H20" s="58">
        <f>SUM(H18:H19)</f>
        <v>120150</v>
      </c>
      <c r="I20" s="5"/>
      <c r="J20" s="5"/>
    </row>
    <row r="21" spans="1:11" ht="11.45" customHeight="1" x14ac:dyDescent="0.2">
      <c r="A21" s="14"/>
      <c r="B21" s="14"/>
      <c r="C21" s="14"/>
      <c r="D21" s="4"/>
      <c r="E21" s="72"/>
      <c r="F21" s="73"/>
      <c r="G21" s="73"/>
      <c r="H21" s="73"/>
      <c r="I21" s="5"/>
      <c r="J21" s="5"/>
    </row>
    <row r="22" spans="1:11" ht="11.45" customHeight="1" x14ac:dyDescent="0.2">
      <c r="A22" s="14">
        <v>3326</v>
      </c>
      <c r="B22" s="4">
        <v>5139</v>
      </c>
      <c r="C22" s="14"/>
      <c r="D22" s="4" t="s">
        <v>104</v>
      </c>
      <c r="E22" s="75">
        <v>0</v>
      </c>
      <c r="F22" s="75">
        <v>0</v>
      </c>
      <c r="G22" s="75">
        <v>1200</v>
      </c>
      <c r="H22" s="20">
        <f>F22+G22</f>
        <v>1200</v>
      </c>
      <c r="I22" s="5"/>
      <c r="J22" s="5"/>
    </row>
    <row r="23" spans="1:11" ht="11.45" customHeight="1" x14ac:dyDescent="0.2">
      <c r="A23" s="21"/>
      <c r="B23" s="10">
        <v>5169</v>
      </c>
      <c r="C23" s="21"/>
      <c r="D23" s="10" t="s">
        <v>105</v>
      </c>
      <c r="E23" s="22">
        <v>5000</v>
      </c>
      <c r="F23" s="22">
        <v>5000</v>
      </c>
      <c r="G23" s="22">
        <v>-1200</v>
      </c>
      <c r="H23" s="22">
        <f>F23+G23</f>
        <v>3800</v>
      </c>
      <c r="I23" s="5"/>
      <c r="J23" s="5"/>
    </row>
    <row r="24" spans="1:11" ht="11.45" customHeight="1" x14ac:dyDescent="0.2">
      <c r="A24" s="57" t="s">
        <v>103</v>
      </c>
      <c r="B24" s="57"/>
      <c r="C24" s="57"/>
      <c r="D24" s="52"/>
      <c r="E24" s="71">
        <f>SUM(E22:E23)</f>
        <v>5000</v>
      </c>
      <c r="F24" s="71">
        <f>SUM(F22:F23)</f>
        <v>5000</v>
      </c>
      <c r="G24" s="54">
        <f>SUM(G22:G23)</f>
        <v>0</v>
      </c>
      <c r="H24" s="71">
        <f>SUM(H22:H23)</f>
        <v>5000</v>
      </c>
      <c r="I24" s="5"/>
    </row>
    <row r="25" spans="1:11" ht="11.45" customHeight="1" x14ac:dyDescent="0.2">
      <c r="A25" s="14"/>
      <c r="B25" s="14"/>
      <c r="C25" s="14"/>
      <c r="D25" s="4"/>
      <c r="E25" s="72"/>
      <c r="F25" s="73"/>
      <c r="G25" s="73"/>
      <c r="H25" s="73"/>
      <c r="I25" s="5"/>
      <c r="J25" s="89"/>
      <c r="K25" s="91"/>
    </row>
    <row r="26" spans="1:11" ht="11.45" customHeight="1" x14ac:dyDescent="0.2">
      <c r="A26" s="14">
        <v>3392</v>
      </c>
      <c r="B26" s="4">
        <v>5137</v>
      </c>
      <c r="C26" s="14"/>
      <c r="D26" s="4" t="s">
        <v>106</v>
      </c>
      <c r="E26" s="75">
        <v>20000</v>
      </c>
      <c r="F26" s="75">
        <v>20000</v>
      </c>
      <c r="G26" s="88">
        <v>50000</v>
      </c>
      <c r="H26" s="20">
        <f t="shared" ref="H26:H35" si="1">F26+G26</f>
        <v>70000</v>
      </c>
      <c r="I26" s="5"/>
      <c r="J26" s="89"/>
      <c r="K26" s="91"/>
    </row>
    <row r="27" spans="1:11" ht="11.45" customHeight="1" x14ac:dyDescent="0.2">
      <c r="A27" s="14"/>
      <c r="B27" s="4">
        <v>5141</v>
      </c>
      <c r="C27" s="14"/>
      <c r="D27" s="4" t="s">
        <v>107</v>
      </c>
      <c r="E27" s="75">
        <v>0</v>
      </c>
      <c r="F27" s="75">
        <v>0</v>
      </c>
      <c r="G27" s="88">
        <v>85000</v>
      </c>
      <c r="H27" s="20">
        <f t="shared" si="1"/>
        <v>85000</v>
      </c>
      <c r="I27" s="5"/>
      <c r="J27" s="90"/>
      <c r="K27" s="91"/>
    </row>
    <row r="28" spans="1:11" ht="11.45" customHeight="1" x14ac:dyDescent="0.2">
      <c r="A28" s="14"/>
      <c r="B28" s="4">
        <v>5169</v>
      </c>
      <c r="C28" s="14"/>
      <c r="D28" s="4" t="s">
        <v>116</v>
      </c>
      <c r="E28" s="99">
        <v>500000</v>
      </c>
      <c r="F28" s="99">
        <v>700000</v>
      </c>
      <c r="G28" s="102">
        <v>10000</v>
      </c>
      <c r="H28" s="59">
        <f t="shared" si="1"/>
        <v>710000</v>
      </c>
      <c r="I28" s="5"/>
      <c r="J28" s="90"/>
      <c r="K28" s="91"/>
    </row>
    <row r="29" spans="1:11" ht="11.45" customHeight="1" x14ac:dyDescent="0.2">
      <c r="A29" s="14"/>
      <c r="B29" s="4">
        <v>5169</v>
      </c>
      <c r="C29" s="14"/>
      <c r="D29" s="4" t="s">
        <v>109</v>
      </c>
      <c r="E29" s="98">
        <v>500000</v>
      </c>
      <c r="F29" s="98">
        <v>710000</v>
      </c>
      <c r="G29" s="75">
        <v>-20000</v>
      </c>
      <c r="H29" s="20">
        <f t="shared" si="1"/>
        <v>690000</v>
      </c>
      <c r="I29" s="5"/>
      <c r="J29" s="90"/>
      <c r="K29" s="91"/>
    </row>
    <row r="30" spans="1:11" ht="11.45" customHeight="1" x14ac:dyDescent="0.2">
      <c r="A30" s="19"/>
      <c r="B30" s="12">
        <v>5175</v>
      </c>
      <c r="C30" s="19"/>
      <c r="D30" s="12" t="s">
        <v>110</v>
      </c>
      <c r="E30" s="20">
        <v>15000</v>
      </c>
      <c r="F30" s="20">
        <v>15000</v>
      </c>
      <c r="G30" s="20">
        <v>20000</v>
      </c>
      <c r="H30" s="20">
        <f t="shared" si="1"/>
        <v>35000</v>
      </c>
      <c r="I30" s="5"/>
      <c r="J30" s="90"/>
      <c r="K30" s="91"/>
    </row>
    <row r="31" spans="1:11" ht="11.45" customHeight="1" x14ac:dyDescent="0.2">
      <c r="A31" s="19"/>
      <c r="B31" s="12">
        <v>6121</v>
      </c>
      <c r="C31" s="19"/>
      <c r="D31" s="12" t="s">
        <v>111</v>
      </c>
      <c r="E31" s="20">
        <v>19180400</v>
      </c>
      <c r="F31" s="20">
        <v>19933000</v>
      </c>
      <c r="G31" s="96">
        <v>4637512.8899999997</v>
      </c>
      <c r="H31" s="59">
        <f t="shared" si="1"/>
        <v>24570512.890000001</v>
      </c>
      <c r="I31" s="5"/>
      <c r="J31" s="90"/>
      <c r="K31" s="91"/>
    </row>
    <row r="32" spans="1:11" ht="11.45" customHeight="1" x14ac:dyDescent="0.2">
      <c r="A32" s="19"/>
      <c r="B32" s="12">
        <v>6121</v>
      </c>
      <c r="C32" s="19"/>
      <c r="D32" s="12" t="s">
        <v>112</v>
      </c>
      <c r="E32" s="59">
        <v>19180400</v>
      </c>
      <c r="F32" s="59">
        <v>24570512.890000001</v>
      </c>
      <c r="G32" s="96">
        <v>211334.3</v>
      </c>
      <c r="H32" s="97">
        <f t="shared" si="1"/>
        <v>24781847.190000001</v>
      </c>
      <c r="I32" s="5"/>
      <c r="J32" s="90"/>
      <c r="K32" s="91"/>
    </row>
    <row r="33" spans="1:13" ht="11.45" customHeight="1" x14ac:dyDescent="0.2">
      <c r="A33" s="19"/>
      <c r="B33" s="12">
        <v>6121</v>
      </c>
      <c r="C33" s="19"/>
      <c r="D33" s="12" t="s">
        <v>113</v>
      </c>
      <c r="E33" s="59">
        <v>19180400</v>
      </c>
      <c r="F33" s="59">
        <v>24781847.190000001</v>
      </c>
      <c r="G33" s="96">
        <v>45000</v>
      </c>
      <c r="H33" s="94">
        <f t="shared" si="1"/>
        <v>24826847.190000001</v>
      </c>
      <c r="I33" s="5"/>
      <c r="J33" s="90"/>
      <c r="K33" s="91"/>
    </row>
    <row r="34" spans="1:13" ht="11.45" customHeight="1" x14ac:dyDescent="0.2">
      <c r="A34" s="19"/>
      <c r="B34" s="12">
        <v>6122</v>
      </c>
      <c r="C34" s="19"/>
      <c r="D34" s="12" t="s">
        <v>114</v>
      </c>
      <c r="E34" s="20">
        <v>2000000</v>
      </c>
      <c r="F34" s="20">
        <v>2036220</v>
      </c>
      <c r="G34" s="96">
        <v>63780</v>
      </c>
      <c r="H34" s="59">
        <f t="shared" si="1"/>
        <v>2100000</v>
      </c>
      <c r="I34" s="5"/>
      <c r="J34" s="90"/>
      <c r="K34" s="91"/>
    </row>
    <row r="35" spans="1:13" ht="11.45" customHeight="1" x14ac:dyDescent="0.2">
      <c r="A35" s="21"/>
      <c r="B35" s="10">
        <v>6122</v>
      </c>
      <c r="C35" s="21"/>
      <c r="D35" s="10" t="s">
        <v>115</v>
      </c>
      <c r="E35" s="95">
        <v>2000000</v>
      </c>
      <c r="F35" s="95">
        <v>2100000</v>
      </c>
      <c r="G35" s="87">
        <v>150000</v>
      </c>
      <c r="H35" s="22">
        <f t="shared" si="1"/>
        <v>2250000</v>
      </c>
      <c r="I35" s="5"/>
      <c r="J35" s="90"/>
      <c r="K35" s="91"/>
    </row>
    <row r="36" spans="1:13" ht="11.45" customHeight="1" x14ac:dyDescent="0.2">
      <c r="A36" s="57" t="s">
        <v>35</v>
      </c>
      <c r="B36" s="57"/>
      <c r="C36" s="57"/>
      <c r="D36" s="52"/>
      <c r="E36" s="71">
        <f>E26+E28+E30+E31+E34</f>
        <v>21715400</v>
      </c>
      <c r="F36" s="71">
        <f>F26+F28+F30+F31+F34</f>
        <v>22704220</v>
      </c>
      <c r="G36" s="54">
        <f>SUM(G26:G35)</f>
        <v>5252627.1899999995</v>
      </c>
      <c r="H36" s="71">
        <f>H26+H27+H29+H30+H33+H35</f>
        <v>27956847.190000001</v>
      </c>
      <c r="I36" s="5"/>
      <c r="J36" s="92"/>
      <c r="K36" s="91"/>
    </row>
    <row r="37" spans="1:13" ht="11.45" customHeight="1" x14ac:dyDescent="0.2">
      <c r="A37" s="14"/>
      <c r="B37" s="14"/>
      <c r="C37" s="14"/>
      <c r="D37" s="4"/>
      <c r="E37" s="75"/>
      <c r="F37" s="75"/>
      <c r="G37" s="73"/>
      <c r="H37" s="20"/>
      <c r="I37" s="5"/>
      <c r="J37" s="89"/>
      <c r="K37" s="91"/>
    </row>
    <row r="38" spans="1:13" ht="10.15" customHeight="1" x14ac:dyDescent="0.2">
      <c r="A38" s="14">
        <v>3419</v>
      </c>
      <c r="B38" s="4">
        <v>5137</v>
      </c>
      <c r="C38" s="14"/>
      <c r="D38" s="4" t="s">
        <v>117</v>
      </c>
      <c r="E38" s="75">
        <v>10000</v>
      </c>
      <c r="F38" s="75">
        <v>10000</v>
      </c>
      <c r="G38" s="75">
        <v>20000</v>
      </c>
      <c r="H38" s="20">
        <f>F38+G38</f>
        <v>30000</v>
      </c>
      <c r="I38" s="5"/>
      <c r="J38" s="89"/>
      <c r="K38" s="91"/>
    </row>
    <row r="39" spans="1:13" ht="10.15" customHeight="1" x14ac:dyDescent="0.2">
      <c r="A39" s="14"/>
      <c r="B39" s="4">
        <v>5169</v>
      </c>
      <c r="C39" s="14"/>
      <c r="D39" s="4" t="s">
        <v>118</v>
      </c>
      <c r="E39" s="75">
        <v>165000</v>
      </c>
      <c r="F39" s="75">
        <v>215000</v>
      </c>
      <c r="G39" s="75">
        <v>-146000</v>
      </c>
      <c r="H39" s="20">
        <f>F39+G39</f>
        <v>69000</v>
      </c>
      <c r="I39" s="5"/>
      <c r="J39" s="89"/>
      <c r="K39" s="91"/>
    </row>
    <row r="40" spans="1:13" ht="11.45" customHeight="1" x14ac:dyDescent="0.2">
      <c r="A40" s="21"/>
      <c r="B40" s="10">
        <v>5171</v>
      </c>
      <c r="C40" s="21"/>
      <c r="D40" s="10" t="s">
        <v>119</v>
      </c>
      <c r="E40" s="22">
        <v>50000</v>
      </c>
      <c r="F40" s="22">
        <v>50000</v>
      </c>
      <c r="G40" s="22">
        <v>126000</v>
      </c>
      <c r="H40" s="22">
        <f>F40+G40</f>
        <v>176000</v>
      </c>
      <c r="I40" s="5"/>
      <c r="J40" s="90"/>
    </row>
    <row r="41" spans="1:13" ht="11.45" customHeight="1" x14ac:dyDescent="0.2">
      <c r="A41" s="57" t="s">
        <v>16</v>
      </c>
      <c r="B41" s="57"/>
      <c r="C41" s="57"/>
      <c r="D41" s="52"/>
      <c r="E41" s="71">
        <f>SUM(E38:E40)</f>
        <v>225000</v>
      </c>
      <c r="F41" s="71">
        <f>SUM(F38:F40)</f>
        <v>275000</v>
      </c>
      <c r="G41" s="54">
        <f>SUM(G38:G40)</f>
        <v>0</v>
      </c>
      <c r="H41" s="58">
        <f>SUM(H38:H40)</f>
        <v>275000</v>
      </c>
      <c r="I41" s="5"/>
      <c r="J41" s="93"/>
    </row>
    <row r="42" spans="1:13" ht="10.9" customHeight="1" x14ac:dyDescent="0.2">
      <c r="A42" s="14"/>
      <c r="B42" s="14"/>
      <c r="C42" s="14"/>
      <c r="D42" s="4"/>
      <c r="E42" s="75"/>
      <c r="F42" s="75"/>
      <c r="G42" s="73"/>
      <c r="H42" s="20"/>
      <c r="I42" s="5"/>
      <c r="M42" s="84"/>
    </row>
    <row r="43" spans="1:13" ht="11.45" customHeight="1" x14ac:dyDescent="0.2">
      <c r="A43" s="21">
        <v>3612</v>
      </c>
      <c r="B43" s="10">
        <v>6121</v>
      </c>
      <c r="C43" s="21"/>
      <c r="D43" s="10" t="s">
        <v>120</v>
      </c>
      <c r="E43" s="100">
        <v>665000</v>
      </c>
      <c r="F43" s="100">
        <v>0</v>
      </c>
      <c r="G43" s="87">
        <v>200000</v>
      </c>
      <c r="H43" s="100">
        <f>F43+G43</f>
        <v>200000</v>
      </c>
      <c r="I43" s="5"/>
      <c r="J43" s="5"/>
    </row>
    <row r="44" spans="1:13" ht="11.45" customHeight="1" x14ac:dyDescent="0.2">
      <c r="A44" s="57" t="s">
        <v>73</v>
      </c>
      <c r="B44" s="57"/>
      <c r="C44" s="57"/>
      <c r="D44" s="52"/>
      <c r="E44" s="71">
        <f>SUM(E43)</f>
        <v>665000</v>
      </c>
      <c r="F44" s="71">
        <f>SUM(F43)</f>
        <v>0</v>
      </c>
      <c r="G44" s="54">
        <f>SUM(G43)</f>
        <v>200000</v>
      </c>
      <c r="H44" s="58">
        <f>SUM(H43)</f>
        <v>200000</v>
      </c>
      <c r="I44" s="5"/>
      <c r="J44" s="5"/>
    </row>
    <row r="45" spans="1:13" ht="11.45" customHeight="1" x14ac:dyDescent="0.2">
      <c r="A45" s="14"/>
      <c r="B45" s="14"/>
      <c r="C45" s="14"/>
      <c r="D45" s="4"/>
      <c r="E45" s="73"/>
      <c r="F45" s="73"/>
      <c r="G45" s="73"/>
      <c r="H45" s="20"/>
      <c r="I45" s="5"/>
      <c r="J45" s="5"/>
    </row>
    <row r="46" spans="1:13" ht="11.45" customHeight="1" x14ac:dyDescent="0.2">
      <c r="A46" s="21">
        <v>3636</v>
      </c>
      <c r="B46" s="10">
        <v>5166</v>
      </c>
      <c r="C46" s="21"/>
      <c r="D46" s="10" t="s">
        <v>121</v>
      </c>
      <c r="E46" s="22">
        <v>0</v>
      </c>
      <c r="F46" s="22">
        <v>60000</v>
      </c>
      <c r="G46" s="87">
        <v>-30000</v>
      </c>
      <c r="H46" s="22">
        <f>F46+G46</f>
        <v>30000</v>
      </c>
      <c r="I46" s="5"/>
      <c r="J46" s="5"/>
    </row>
    <row r="47" spans="1:13" ht="11.45" customHeight="1" x14ac:dyDescent="0.2">
      <c r="A47" s="57" t="s">
        <v>46</v>
      </c>
      <c r="B47" s="57"/>
      <c r="C47" s="57"/>
      <c r="D47" s="52"/>
      <c r="E47" s="71">
        <f>SUM(E46:E46)</f>
        <v>0</v>
      </c>
      <c r="F47" s="71">
        <f>SUM(F46:F46)</f>
        <v>60000</v>
      </c>
      <c r="G47" s="54">
        <f>SUM(G46:G46)</f>
        <v>-30000</v>
      </c>
      <c r="H47" s="58">
        <f>SUM(H46:H46)</f>
        <v>30000</v>
      </c>
      <c r="I47" s="5"/>
      <c r="J47" s="5"/>
    </row>
    <row r="48" spans="1:13" ht="11.45" customHeight="1" x14ac:dyDescent="0.2">
      <c r="A48" s="14"/>
      <c r="B48" s="14"/>
      <c r="C48" s="14"/>
      <c r="D48" s="4"/>
      <c r="E48" s="75"/>
      <c r="F48" s="75"/>
      <c r="G48" s="73"/>
      <c r="H48" s="20"/>
      <c r="I48" s="5"/>
      <c r="J48" s="5"/>
    </row>
    <row r="49" spans="1:10" ht="11.45" customHeight="1" x14ac:dyDescent="0.2">
      <c r="A49" s="14">
        <v>3722</v>
      </c>
      <c r="B49" s="4">
        <v>5139</v>
      </c>
      <c r="C49" s="14"/>
      <c r="D49" s="4" t="s">
        <v>104</v>
      </c>
      <c r="E49" s="75">
        <v>20000</v>
      </c>
      <c r="F49" s="75">
        <v>20000</v>
      </c>
      <c r="G49" s="75">
        <v>20000</v>
      </c>
      <c r="H49" s="20">
        <f>F49+G49</f>
        <v>40000</v>
      </c>
      <c r="I49" s="5"/>
      <c r="J49" s="5"/>
    </row>
    <row r="50" spans="1:10" ht="11.45" customHeight="1" x14ac:dyDescent="0.2">
      <c r="A50" s="21"/>
      <c r="B50" s="10">
        <v>5169</v>
      </c>
      <c r="C50" s="21"/>
      <c r="D50" s="10" t="s">
        <v>105</v>
      </c>
      <c r="E50" s="22">
        <v>1000000</v>
      </c>
      <c r="F50" s="22">
        <v>1000000</v>
      </c>
      <c r="G50" s="22">
        <v>-20000</v>
      </c>
      <c r="H50" s="22">
        <f>F50+G50</f>
        <v>980000</v>
      </c>
      <c r="I50" s="5"/>
      <c r="J50" s="5"/>
    </row>
    <row r="51" spans="1:10" ht="11.45" customHeight="1" x14ac:dyDescent="0.2">
      <c r="A51" s="57" t="s">
        <v>122</v>
      </c>
      <c r="B51" s="57"/>
      <c r="C51" s="57"/>
      <c r="D51" s="52"/>
      <c r="E51" s="71">
        <f>SUM(E49:E50)</f>
        <v>1020000</v>
      </c>
      <c r="F51" s="71">
        <f>SUM(F49:F50)</f>
        <v>1020000</v>
      </c>
      <c r="G51" s="54">
        <f>SUM(G49:G50)</f>
        <v>0</v>
      </c>
      <c r="H51" s="58">
        <f>SUM(H49:H50)</f>
        <v>1020000</v>
      </c>
      <c r="I51" s="5"/>
      <c r="J51" s="5"/>
    </row>
    <row r="52" spans="1:10" ht="11.45" customHeight="1" x14ac:dyDescent="0.2">
      <c r="A52" s="14"/>
      <c r="B52" s="14"/>
      <c r="C52" s="14"/>
      <c r="D52" s="4"/>
      <c r="E52" s="73"/>
      <c r="F52" s="73"/>
      <c r="G52" s="73"/>
      <c r="H52" s="20"/>
      <c r="I52" s="5"/>
      <c r="J52" s="5"/>
    </row>
    <row r="53" spans="1:10" ht="11.45" customHeight="1" x14ac:dyDescent="0.2">
      <c r="A53" s="21">
        <v>3725</v>
      </c>
      <c r="B53" s="10">
        <v>5139</v>
      </c>
      <c r="C53" s="21"/>
      <c r="D53" s="10" t="s">
        <v>141</v>
      </c>
      <c r="E53" s="22">
        <v>0</v>
      </c>
      <c r="F53" s="22">
        <v>0</v>
      </c>
      <c r="G53" s="103">
        <v>5000</v>
      </c>
      <c r="H53" s="22">
        <f>F53+G53</f>
        <v>5000</v>
      </c>
      <c r="I53" s="5"/>
      <c r="J53" s="5"/>
    </row>
    <row r="54" spans="1:10" ht="11.45" customHeight="1" x14ac:dyDescent="0.2">
      <c r="A54" s="57" t="s">
        <v>123</v>
      </c>
      <c r="B54" s="57"/>
      <c r="C54" s="57"/>
      <c r="D54" s="52"/>
      <c r="E54" s="71">
        <f>SUM(E53:E53)</f>
        <v>0</v>
      </c>
      <c r="F54" s="71">
        <f>SUM(F53:F53)</f>
        <v>0</v>
      </c>
      <c r="G54" s="54">
        <f>SUM(G53:G53)</f>
        <v>5000</v>
      </c>
      <c r="H54" s="58">
        <f>SUM(H53:H53)</f>
        <v>5000</v>
      </c>
      <c r="I54" s="5"/>
      <c r="J54" s="5"/>
    </row>
    <row r="55" spans="1:10" ht="11.45" customHeight="1" x14ac:dyDescent="0.2">
      <c r="A55" s="14"/>
      <c r="B55" s="14"/>
      <c r="C55" s="14"/>
      <c r="D55" s="4"/>
      <c r="E55" s="73"/>
      <c r="F55" s="73"/>
      <c r="G55" s="73"/>
      <c r="H55" s="20"/>
      <c r="I55" s="5"/>
      <c r="J55" s="5"/>
    </row>
    <row r="56" spans="1:10" ht="11.45" customHeight="1" x14ac:dyDescent="0.2">
      <c r="A56" s="14">
        <v>3744</v>
      </c>
      <c r="B56" s="4">
        <v>5169</v>
      </c>
      <c r="C56" s="14"/>
      <c r="D56" s="4" t="s">
        <v>124</v>
      </c>
      <c r="E56" s="75">
        <v>0</v>
      </c>
      <c r="F56" s="75">
        <v>0</v>
      </c>
      <c r="G56" s="75">
        <v>2000</v>
      </c>
      <c r="H56" s="20">
        <f>F56+G56</f>
        <v>2000</v>
      </c>
      <c r="I56" s="5"/>
      <c r="J56" s="5"/>
    </row>
    <row r="57" spans="1:10" ht="11.45" customHeight="1" x14ac:dyDescent="0.2">
      <c r="A57" s="21"/>
      <c r="B57" s="10">
        <v>6121</v>
      </c>
      <c r="C57" s="21"/>
      <c r="D57" s="10" t="s">
        <v>125</v>
      </c>
      <c r="E57" s="22">
        <v>1914000</v>
      </c>
      <c r="F57" s="22">
        <v>1914000</v>
      </c>
      <c r="G57" s="22">
        <v>-2000</v>
      </c>
      <c r="H57" s="22">
        <f>F57+G57</f>
        <v>1912000</v>
      </c>
      <c r="I57" s="5"/>
      <c r="J57" s="5"/>
    </row>
    <row r="58" spans="1:10" ht="11.45" customHeight="1" x14ac:dyDescent="0.2">
      <c r="A58" s="57" t="s">
        <v>128</v>
      </c>
      <c r="B58" s="57"/>
      <c r="C58" s="57"/>
      <c r="D58" s="52"/>
      <c r="E58" s="71">
        <f>SUM(E56:E57)</f>
        <v>1914000</v>
      </c>
      <c r="F58" s="71">
        <f>SUM(F56:F57)</f>
        <v>1914000</v>
      </c>
      <c r="G58" s="54">
        <f>SUM(G56:G57)</f>
        <v>0</v>
      </c>
      <c r="H58" s="58">
        <f>SUM(H56:H57)</f>
        <v>1914000</v>
      </c>
      <c r="I58" s="5"/>
      <c r="J58" s="5"/>
    </row>
    <row r="59" spans="1:10" ht="11.45" customHeight="1" x14ac:dyDescent="0.2">
      <c r="A59" s="14"/>
      <c r="B59" s="14"/>
      <c r="C59" s="14"/>
      <c r="D59" s="4"/>
      <c r="E59" s="73"/>
      <c r="F59" s="73"/>
      <c r="G59" s="73"/>
      <c r="H59" s="20"/>
      <c r="I59" s="5"/>
      <c r="J59" s="5"/>
    </row>
    <row r="60" spans="1:10" ht="11.45" customHeight="1" x14ac:dyDescent="0.2">
      <c r="A60" s="14">
        <v>3745</v>
      </c>
      <c r="B60" s="4">
        <v>5139</v>
      </c>
      <c r="C60" s="14"/>
      <c r="D60" s="4" t="s">
        <v>126</v>
      </c>
      <c r="E60" s="20">
        <v>200000</v>
      </c>
      <c r="F60" s="20">
        <v>200000</v>
      </c>
      <c r="G60" s="20">
        <v>-10000</v>
      </c>
      <c r="H60" s="20">
        <f>F60+G60</f>
        <v>190000</v>
      </c>
      <c r="I60" s="5"/>
      <c r="J60" s="5"/>
    </row>
    <row r="61" spans="1:10" ht="11.45" customHeight="1" x14ac:dyDescent="0.2">
      <c r="A61" s="21"/>
      <c r="B61" s="10">
        <v>5169</v>
      </c>
      <c r="C61" s="21"/>
      <c r="D61" s="10" t="s">
        <v>127</v>
      </c>
      <c r="E61" s="22">
        <v>70000</v>
      </c>
      <c r="F61" s="22">
        <v>70000</v>
      </c>
      <c r="G61" s="22">
        <v>10000</v>
      </c>
      <c r="H61" s="22">
        <f>F61+G61</f>
        <v>80000</v>
      </c>
      <c r="I61" s="5"/>
      <c r="J61" s="5"/>
    </row>
    <row r="62" spans="1:10" ht="11.45" customHeight="1" x14ac:dyDescent="0.2">
      <c r="A62" s="57" t="s">
        <v>31</v>
      </c>
      <c r="B62" s="57"/>
      <c r="C62" s="57"/>
      <c r="D62" s="52"/>
      <c r="E62" s="71">
        <f>SUM(E60:E61)</f>
        <v>270000</v>
      </c>
      <c r="F62" s="71">
        <f>SUM(F60:F61)</f>
        <v>270000</v>
      </c>
      <c r="G62" s="54">
        <f>SUM(G60:G61)</f>
        <v>0</v>
      </c>
      <c r="H62" s="58">
        <f>SUM(H60:H61)</f>
        <v>270000</v>
      </c>
      <c r="I62" s="5"/>
      <c r="J62" s="5"/>
    </row>
    <row r="63" spans="1:10" ht="11.45" customHeight="1" x14ac:dyDescent="0.2">
      <c r="A63" s="14"/>
      <c r="B63" s="14"/>
      <c r="C63" s="14"/>
      <c r="D63" s="4"/>
      <c r="E63" s="73"/>
      <c r="F63" s="73"/>
      <c r="G63" s="73"/>
      <c r="H63" s="20"/>
      <c r="I63" s="5"/>
      <c r="J63" s="5"/>
    </row>
    <row r="64" spans="1:10" ht="11.45" customHeight="1" x14ac:dyDescent="0.2">
      <c r="A64" s="14">
        <v>5311</v>
      </c>
      <c r="B64" s="4">
        <v>5139</v>
      </c>
      <c r="C64" s="14"/>
      <c r="D64" s="4" t="s">
        <v>130</v>
      </c>
      <c r="E64" s="20">
        <v>1000</v>
      </c>
      <c r="F64" s="20">
        <v>1000</v>
      </c>
      <c r="G64" s="20">
        <v>1100</v>
      </c>
      <c r="H64" s="20">
        <f>F64+G64</f>
        <v>2100</v>
      </c>
      <c r="I64" s="5"/>
      <c r="J64" s="5"/>
    </row>
    <row r="65" spans="1:10" ht="11.45" customHeight="1" x14ac:dyDescent="0.2">
      <c r="A65" s="21"/>
      <c r="B65" s="10">
        <v>5162</v>
      </c>
      <c r="C65" s="21"/>
      <c r="D65" s="10" t="s">
        <v>131</v>
      </c>
      <c r="E65" s="22">
        <v>10000</v>
      </c>
      <c r="F65" s="22">
        <v>10000</v>
      </c>
      <c r="G65" s="22">
        <v>-1100</v>
      </c>
      <c r="H65" s="22">
        <f>F65+G65</f>
        <v>8900</v>
      </c>
      <c r="I65" s="5"/>
      <c r="J65" s="5"/>
    </row>
    <row r="66" spans="1:10" ht="11.45" customHeight="1" x14ac:dyDescent="0.2">
      <c r="A66" s="57" t="s">
        <v>129</v>
      </c>
      <c r="B66" s="57"/>
      <c r="C66" s="57"/>
      <c r="D66" s="52"/>
      <c r="E66" s="71">
        <f>SUM(E64:E65)</f>
        <v>11000</v>
      </c>
      <c r="F66" s="71">
        <f>SUM(F64:F65)</f>
        <v>11000</v>
      </c>
      <c r="G66" s="54">
        <f>SUM(G64:G65)</f>
        <v>0</v>
      </c>
      <c r="H66" s="58">
        <f>SUM(H64:H65)</f>
        <v>11000</v>
      </c>
      <c r="I66" s="5"/>
      <c r="J66" s="5"/>
    </row>
    <row r="67" spans="1:10" ht="11.45" customHeight="1" x14ac:dyDescent="0.2">
      <c r="A67" s="14"/>
      <c r="B67" s="14"/>
      <c r="C67" s="14"/>
      <c r="D67" s="4"/>
      <c r="E67" s="73"/>
      <c r="F67" s="73"/>
      <c r="G67" s="73"/>
      <c r="H67" s="20"/>
      <c r="I67" s="5"/>
      <c r="J67" s="5"/>
    </row>
    <row r="68" spans="1:10" ht="11.45" customHeight="1" x14ac:dyDescent="0.2">
      <c r="A68" s="19">
        <v>6112</v>
      </c>
      <c r="B68" s="12">
        <v>5019</v>
      </c>
      <c r="C68" s="19"/>
      <c r="D68" s="12" t="s">
        <v>133</v>
      </c>
      <c r="E68" s="20">
        <v>0</v>
      </c>
      <c r="F68" s="20">
        <v>0</v>
      </c>
      <c r="G68" s="20">
        <v>3000</v>
      </c>
      <c r="H68" s="20">
        <f>F68+G68</f>
        <v>3000</v>
      </c>
      <c r="I68" s="5"/>
      <c r="J68" s="5"/>
    </row>
    <row r="69" spans="1:10" ht="11.45" customHeight="1" x14ac:dyDescent="0.2">
      <c r="A69" s="19"/>
      <c r="B69" s="12">
        <v>5023</v>
      </c>
      <c r="C69" s="19"/>
      <c r="D69" s="12" t="s">
        <v>134</v>
      </c>
      <c r="E69" s="20">
        <v>1392000</v>
      </c>
      <c r="F69" s="20">
        <v>1392000</v>
      </c>
      <c r="G69" s="20">
        <v>-4000</v>
      </c>
      <c r="H69" s="20">
        <f t="shared" ref="H69:H70" si="2">F69+G69</f>
        <v>1388000</v>
      </c>
      <c r="I69" s="5"/>
      <c r="J69" s="5"/>
    </row>
    <row r="70" spans="1:10" ht="11.45" customHeight="1" x14ac:dyDescent="0.2">
      <c r="A70" s="21"/>
      <c r="B70" s="10">
        <v>5039</v>
      </c>
      <c r="C70" s="21"/>
      <c r="D70" s="10" t="s">
        <v>135</v>
      </c>
      <c r="E70" s="22">
        <v>0</v>
      </c>
      <c r="F70" s="22">
        <v>0</v>
      </c>
      <c r="G70" s="22">
        <v>1000</v>
      </c>
      <c r="H70" s="22">
        <f t="shared" si="2"/>
        <v>1000</v>
      </c>
      <c r="I70" s="5"/>
      <c r="J70" s="5"/>
    </row>
    <row r="71" spans="1:10" ht="11.45" customHeight="1" x14ac:dyDescent="0.2">
      <c r="A71" s="23" t="s">
        <v>132</v>
      </c>
      <c r="B71" s="23"/>
      <c r="C71" s="23"/>
      <c r="D71" s="24"/>
      <c r="E71" s="77">
        <f>SUM(E68:E70)</f>
        <v>1392000</v>
      </c>
      <c r="F71" s="77">
        <f>SUM(F68:F70)</f>
        <v>1392000</v>
      </c>
      <c r="G71" s="54">
        <f>SUM(G68:G70)</f>
        <v>0</v>
      </c>
      <c r="H71" s="77">
        <f>F71+G71</f>
        <v>1392000</v>
      </c>
      <c r="I71" s="5"/>
      <c r="J71" s="5"/>
    </row>
    <row r="72" spans="1:10" ht="11.45" customHeight="1" x14ac:dyDescent="0.2">
      <c r="A72" s="14"/>
      <c r="B72" s="14"/>
      <c r="C72" s="14"/>
      <c r="D72" s="4"/>
      <c r="E72" s="75"/>
      <c r="F72" s="75"/>
      <c r="G72" s="73"/>
      <c r="H72" s="75"/>
      <c r="I72" s="5"/>
      <c r="J72" s="5"/>
    </row>
    <row r="73" spans="1:10" ht="11.45" customHeight="1" x14ac:dyDescent="0.2">
      <c r="A73" s="14"/>
      <c r="B73" s="14"/>
      <c r="C73" s="14"/>
      <c r="D73" s="4"/>
      <c r="E73" s="75"/>
      <c r="F73" s="75"/>
      <c r="G73" s="73"/>
      <c r="H73" s="75"/>
      <c r="I73" s="5"/>
      <c r="J73" s="5"/>
    </row>
    <row r="74" spans="1:10" ht="11.45" customHeight="1" x14ac:dyDescent="0.2">
      <c r="A74" s="14"/>
      <c r="B74" s="14"/>
      <c r="C74" s="14"/>
      <c r="D74" s="4"/>
      <c r="E74" s="75"/>
      <c r="F74" s="75"/>
      <c r="G74" s="73"/>
      <c r="H74" s="75"/>
      <c r="I74" s="5"/>
      <c r="J74" s="5"/>
    </row>
    <row r="75" spans="1:10" ht="11.45" customHeight="1" x14ac:dyDescent="0.2">
      <c r="A75" s="14"/>
      <c r="B75" s="14"/>
      <c r="C75" s="14"/>
      <c r="D75" s="4"/>
      <c r="E75" s="75"/>
      <c r="F75" s="75"/>
      <c r="G75" s="73"/>
      <c r="H75" s="75"/>
      <c r="I75" s="5"/>
      <c r="J75" s="5"/>
    </row>
    <row r="76" spans="1:10" ht="11.45" customHeight="1" x14ac:dyDescent="0.2">
      <c r="A76" s="14"/>
      <c r="B76" s="14"/>
      <c r="C76" s="14"/>
      <c r="D76" s="4"/>
      <c r="E76" s="75"/>
      <c r="F76" s="75"/>
      <c r="G76" s="73"/>
      <c r="H76" s="75"/>
      <c r="I76" s="5"/>
      <c r="J76" s="5"/>
    </row>
    <row r="77" spans="1:10" ht="11.45" customHeight="1" x14ac:dyDescent="0.2">
      <c r="A77" s="28" t="s">
        <v>12</v>
      </c>
      <c r="B77" s="28"/>
      <c r="C77" s="28"/>
      <c r="D77" s="11"/>
      <c r="E77" s="29" t="s">
        <v>2</v>
      </c>
      <c r="F77" s="30" t="s">
        <v>3</v>
      </c>
      <c r="G77" s="30" t="s">
        <v>34</v>
      </c>
      <c r="H77" s="30" t="s">
        <v>4</v>
      </c>
      <c r="I77" s="5"/>
      <c r="J77" s="5"/>
    </row>
    <row r="78" spans="1:10" ht="11.45" customHeight="1" x14ac:dyDescent="0.2">
      <c r="A78" s="19">
        <v>6171</v>
      </c>
      <c r="B78" s="12">
        <v>5011</v>
      </c>
      <c r="C78" s="19"/>
      <c r="D78" s="12" t="s">
        <v>22</v>
      </c>
      <c r="E78" s="20">
        <v>0</v>
      </c>
      <c r="F78" s="20">
        <v>108914</v>
      </c>
      <c r="G78" s="101">
        <v>51277</v>
      </c>
      <c r="H78" s="20">
        <f>F78+G78</f>
        <v>160191</v>
      </c>
      <c r="I78" s="5"/>
      <c r="J78" s="5"/>
    </row>
    <row r="79" spans="1:10" ht="11.45" customHeight="1" x14ac:dyDescent="0.2">
      <c r="A79" s="19"/>
      <c r="B79" s="12">
        <v>5031</v>
      </c>
      <c r="C79" s="19"/>
      <c r="D79" s="12" t="s">
        <v>23</v>
      </c>
      <c r="E79" s="20">
        <v>0</v>
      </c>
      <c r="F79" s="20">
        <v>27229</v>
      </c>
      <c r="G79" s="101">
        <v>12819</v>
      </c>
      <c r="H79" s="20">
        <f t="shared" ref="H79:H85" si="3">F79+G79</f>
        <v>40048</v>
      </c>
      <c r="I79" s="5"/>
      <c r="J79" s="5"/>
    </row>
    <row r="80" spans="1:10" ht="11.45" customHeight="1" x14ac:dyDescent="0.2">
      <c r="A80" s="19"/>
      <c r="B80" s="12">
        <v>5032</v>
      </c>
      <c r="C80" s="19"/>
      <c r="D80" s="12" t="s">
        <v>24</v>
      </c>
      <c r="E80" s="20">
        <v>0</v>
      </c>
      <c r="F80" s="20">
        <v>9802</v>
      </c>
      <c r="G80" s="101">
        <v>4615</v>
      </c>
      <c r="H80" s="20">
        <f t="shared" si="3"/>
        <v>14417</v>
      </c>
      <c r="I80" s="5"/>
      <c r="J80" s="5"/>
    </row>
    <row r="81" spans="1:12" ht="11.45" customHeight="1" x14ac:dyDescent="0.2">
      <c r="A81" s="19"/>
      <c r="B81" s="12">
        <v>5172</v>
      </c>
      <c r="C81" s="19"/>
      <c r="D81" s="12" t="s">
        <v>139</v>
      </c>
      <c r="E81" s="20">
        <v>135000</v>
      </c>
      <c r="F81" s="20">
        <v>135000</v>
      </c>
      <c r="G81" s="20">
        <v>-105200</v>
      </c>
      <c r="H81" s="20">
        <f t="shared" si="3"/>
        <v>29800</v>
      </c>
      <c r="I81" s="5"/>
      <c r="J81" s="5"/>
    </row>
    <row r="82" spans="1:12" ht="11.45" customHeight="1" x14ac:dyDescent="0.2">
      <c r="A82" s="19"/>
      <c r="B82" s="12">
        <v>5191</v>
      </c>
      <c r="C82" s="19"/>
      <c r="D82" s="12" t="s">
        <v>136</v>
      </c>
      <c r="E82" s="20">
        <v>0</v>
      </c>
      <c r="F82" s="20">
        <v>0</v>
      </c>
      <c r="G82" s="20">
        <v>1200</v>
      </c>
      <c r="H82" s="20">
        <f t="shared" si="3"/>
        <v>1200</v>
      </c>
      <c r="I82" s="5"/>
      <c r="J82" s="5"/>
    </row>
    <row r="83" spans="1:12" ht="11.45" customHeight="1" x14ac:dyDescent="0.2">
      <c r="A83" s="19"/>
      <c r="B83" s="12">
        <v>5229</v>
      </c>
      <c r="C83" s="19"/>
      <c r="D83" s="12" t="s">
        <v>137</v>
      </c>
      <c r="E83" s="20">
        <v>0</v>
      </c>
      <c r="F83" s="20">
        <v>0</v>
      </c>
      <c r="G83" s="20">
        <v>2000</v>
      </c>
      <c r="H83" s="20">
        <f t="shared" si="3"/>
        <v>2000</v>
      </c>
      <c r="I83" s="5"/>
      <c r="J83" s="5"/>
    </row>
    <row r="84" spans="1:12" ht="11.45" customHeight="1" x14ac:dyDescent="0.2">
      <c r="A84" s="19"/>
      <c r="B84" s="12">
        <v>5321</v>
      </c>
      <c r="C84" s="19"/>
      <c r="D84" s="12" t="s">
        <v>138</v>
      </c>
      <c r="E84" s="20">
        <v>15000</v>
      </c>
      <c r="F84" s="20">
        <v>15000</v>
      </c>
      <c r="G84" s="20">
        <v>-3200</v>
      </c>
      <c r="H84" s="20">
        <f t="shared" si="3"/>
        <v>11800</v>
      </c>
      <c r="I84" s="5"/>
      <c r="J84" s="5"/>
    </row>
    <row r="85" spans="1:12" ht="11.45" customHeight="1" x14ac:dyDescent="0.2">
      <c r="A85" s="21"/>
      <c r="B85" s="10">
        <v>6125</v>
      </c>
      <c r="C85" s="21"/>
      <c r="D85" s="10" t="s">
        <v>140</v>
      </c>
      <c r="E85" s="22">
        <v>0</v>
      </c>
      <c r="F85" s="22">
        <v>0</v>
      </c>
      <c r="G85" s="22">
        <v>105200</v>
      </c>
      <c r="H85" s="22">
        <f t="shared" si="3"/>
        <v>105200</v>
      </c>
      <c r="I85" s="5"/>
      <c r="J85" s="5"/>
    </row>
    <row r="86" spans="1:12" ht="11.45" customHeight="1" x14ac:dyDescent="0.2">
      <c r="A86" s="23" t="s">
        <v>13</v>
      </c>
      <c r="B86" s="23"/>
      <c r="C86" s="23"/>
      <c r="D86" s="24"/>
      <c r="E86" s="77">
        <f>SUM(E78:E85)</f>
        <v>150000</v>
      </c>
      <c r="F86" s="77">
        <f>SUM(F78:F85)</f>
        <v>295945</v>
      </c>
      <c r="G86" s="54">
        <f>SUM(G78:G85)</f>
        <v>68711</v>
      </c>
      <c r="H86" s="77">
        <f>SUM(H78:H85)</f>
        <v>364656</v>
      </c>
      <c r="I86" s="5"/>
      <c r="J86" s="5"/>
    </row>
    <row r="87" spans="1:12" s="5" customFormat="1" ht="11.45" customHeight="1" x14ac:dyDescent="0.2">
      <c r="A87" s="14"/>
      <c r="B87" s="14"/>
      <c r="C87" s="14"/>
      <c r="D87" s="4"/>
      <c r="E87" s="75"/>
      <c r="F87" s="75"/>
      <c r="G87" s="73"/>
      <c r="H87" s="75"/>
    </row>
    <row r="88" spans="1:12" s="5" customFormat="1" ht="11.45" customHeight="1" x14ac:dyDescent="0.2">
      <c r="A88" s="21">
        <v>6310</v>
      </c>
      <c r="B88" s="10">
        <v>5163</v>
      </c>
      <c r="C88" s="21"/>
      <c r="D88" s="10" t="s">
        <v>142</v>
      </c>
      <c r="E88" s="22">
        <v>14000</v>
      </c>
      <c r="F88" s="22">
        <v>14000</v>
      </c>
      <c r="G88" s="87">
        <v>8000</v>
      </c>
      <c r="H88" s="22">
        <f t="shared" ref="H88:H92" si="4">F88+G88</f>
        <v>22000</v>
      </c>
    </row>
    <row r="89" spans="1:12" s="5" customFormat="1" ht="11.45" customHeight="1" x14ac:dyDescent="0.2">
      <c r="A89" s="57" t="s">
        <v>143</v>
      </c>
      <c r="B89" s="52"/>
      <c r="C89" s="57"/>
      <c r="D89" s="52"/>
      <c r="E89" s="71">
        <f>SUM(E88)</f>
        <v>14000</v>
      </c>
      <c r="F89" s="71">
        <f>SUM(F88)</f>
        <v>14000</v>
      </c>
      <c r="G89" s="54">
        <f>SUM(G88)</f>
        <v>8000</v>
      </c>
      <c r="H89" s="58">
        <f>SUM(H88)</f>
        <v>22000</v>
      </c>
    </row>
    <row r="90" spans="1:12" s="5" customFormat="1" ht="11.45" customHeight="1" x14ac:dyDescent="0.2"/>
    <row r="91" spans="1:12" s="5" customFormat="1" ht="11.45" customHeight="1" x14ac:dyDescent="0.2">
      <c r="A91" s="14">
        <v>6399</v>
      </c>
      <c r="B91" s="4">
        <v>5362</v>
      </c>
      <c r="C91" s="14"/>
      <c r="D91" s="4" t="s">
        <v>98</v>
      </c>
      <c r="E91" s="51">
        <v>0</v>
      </c>
      <c r="F91" s="51">
        <v>0</v>
      </c>
      <c r="G91" s="104">
        <v>1555530</v>
      </c>
      <c r="H91" s="86">
        <f>F91+G91</f>
        <v>1555530</v>
      </c>
    </row>
    <row r="92" spans="1:12" ht="11.45" customHeight="1" x14ac:dyDescent="0.2">
      <c r="A92" s="21"/>
      <c r="B92" s="10">
        <v>5363</v>
      </c>
      <c r="C92" s="21"/>
      <c r="D92" s="10" t="s">
        <v>144</v>
      </c>
      <c r="E92" s="22">
        <v>0</v>
      </c>
      <c r="F92" s="22">
        <v>0</v>
      </c>
      <c r="G92" s="87">
        <v>38889</v>
      </c>
      <c r="H92" s="22">
        <f t="shared" si="4"/>
        <v>38889</v>
      </c>
      <c r="I92" s="5"/>
      <c r="J92" s="5"/>
    </row>
    <row r="93" spans="1:12" ht="11.45" customHeight="1" x14ac:dyDescent="0.2">
      <c r="A93" s="23" t="s">
        <v>26</v>
      </c>
      <c r="B93" s="23"/>
      <c r="C93" s="23"/>
      <c r="D93" s="24"/>
      <c r="E93" s="77">
        <f>SUM(E88:E92)</f>
        <v>28000</v>
      </c>
      <c r="F93" s="77">
        <f>SUM(F88:F92)</f>
        <v>28000</v>
      </c>
      <c r="G93" s="54">
        <f>SUM(G88:G92)</f>
        <v>1610419</v>
      </c>
      <c r="H93" s="77">
        <f>F93+G93</f>
        <v>1638419</v>
      </c>
      <c r="I93" s="5"/>
      <c r="J93" s="5"/>
    </row>
    <row r="94" spans="1:12" ht="12" customHeight="1" x14ac:dyDescent="0.2">
      <c r="A94" s="14"/>
      <c r="B94" s="14"/>
      <c r="C94" s="14"/>
      <c r="D94" s="4"/>
      <c r="E94" s="78"/>
      <c r="F94" s="78"/>
      <c r="G94" s="72"/>
      <c r="H94" s="72"/>
      <c r="I94" s="5"/>
      <c r="J94" s="5"/>
    </row>
    <row r="95" spans="1:12" ht="12" customHeight="1" x14ac:dyDescent="0.2">
      <c r="A95" s="28" t="s">
        <v>6</v>
      </c>
      <c r="B95" s="28"/>
      <c r="C95" s="28"/>
      <c r="D95" s="11"/>
      <c r="E95" s="79"/>
      <c r="F95" s="79"/>
      <c r="G95" s="54">
        <f>G16+G20+G24+G36+G41+G44+G47+G51+G54+G58+G62+G66+G71+G86+G89+G93</f>
        <v>7214757.1899999995</v>
      </c>
      <c r="H95" s="79"/>
      <c r="I95" s="5"/>
      <c r="J95" s="5"/>
    </row>
    <row r="96" spans="1:12" ht="11.45" customHeight="1" x14ac:dyDescent="0.2">
      <c r="A96" s="81" t="s">
        <v>91</v>
      </c>
      <c r="B96" s="81"/>
      <c r="C96" s="81"/>
      <c r="D96" s="81"/>
      <c r="E96" s="82"/>
      <c r="F96" s="80"/>
      <c r="G96" s="72"/>
      <c r="H96" s="72"/>
      <c r="I96" s="5"/>
      <c r="J96" s="5"/>
      <c r="K96" s="84"/>
      <c r="L96" s="84"/>
    </row>
    <row r="97" spans="1:10" ht="11.45" customHeight="1" x14ac:dyDescent="0.2">
      <c r="A97" s="4"/>
      <c r="B97" s="4"/>
      <c r="C97" s="4"/>
      <c r="D97" s="4"/>
      <c r="E97" s="78"/>
      <c r="F97" s="78"/>
      <c r="G97" s="73"/>
      <c r="H97" s="72"/>
      <c r="I97" s="5"/>
      <c r="J97" s="5"/>
    </row>
    <row r="98" spans="1:10" ht="11.45" customHeight="1" x14ac:dyDescent="0.2">
      <c r="A98" s="70" t="s">
        <v>10</v>
      </c>
      <c r="B98" s="8"/>
      <c r="C98" s="8"/>
      <c r="D98" s="33">
        <f>G10</f>
        <v>1637841</v>
      </c>
      <c r="E98" s="34"/>
      <c r="F98" s="7"/>
      <c r="G98" s="7"/>
      <c r="H98" s="7"/>
      <c r="I98" s="5"/>
      <c r="J98" s="5"/>
    </row>
    <row r="99" spans="1:10" ht="11.45" customHeight="1" x14ac:dyDescent="0.2">
      <c r="A99" s="35" t="s">
        <v>11</v>
      </c>
      <c r="B99" s="35"/>
      <c r="C99" s="36"/>
      <c r="D99" s="37">
        <f>G95</f>
        <v>7214757.1899999995</v>
      </c>
      <c r="E99" s="38"/>
      <c r="F99" s="38" t="s">
        <v>7</v>
      </c>
      <c r="G99" s="38">
        <f>D98-D99</f>
        <v>-5576916.1899999995</v>
      </c>
      <c r="H99" s="39"/>
      <c r="I99" s="5"/>
      <c r="J99" s="5"/>
    </row>
    <row r="100" spans="1:10" ht="11.45" customHeight="1" x14ac:dyDescent="0.2">
      <c r="A100" s="12"/>
      <c r="B100" s="12"/>
      <c r="C100" s="40"/>
      <c r="D100" s="65"/>
      <c r="E100" s="40"/>
      <c r="F100" s="40"/>
      <c r="G100" s="40"/>
      <c r="H100" s="41"/>
      <c r="I100" s="5"/>
      <c r="J100" s="5"/>
    </row>
    <row r="101" spans="1:10" ht="11.45" customHeight="1" x14ac:dyDescent="0.2">
      <c r="A101" s="4"/>
      <c r="B101" s="4"/>
      <c r="C101" s="4"/>
      <c r="D101" s="4"/>
      <c r="E101" s="4"/>
      <c r="F101" s="4"/>
      <c r="G101" s="27"/>
      <c r="H101" s="14"/>
      <c r="I101" s="5"/>
      <c r="J101" s="5"/>
    </row>
    <row r="102" spans="1:10" ht="11.45" customHeight="1" x14ac:dyDescent="0.2">
      <c r="A102" s="12" t="s">
        <v>147</v>
      </c>
      <c r="B102" s="12"/>
      <c r="C102" s="40"/>
      <c r="D102" s="12"/>
      <c r="E102" s="40"/>
      <c r="F102" s="40"/>
      <c r="G102" s="40"/>
      <c r="H102" s="41"/>
      <c r="I102" s="5"/>
      <c r="J102" s="5"/>
    </row>
    <row r="103" spans="1:10" ht="11.45" customHeight="1" x14ac:dyDescent="0.2">
      <c r="A103" s="14" t="s">
        <v>15</v>
      </c>
      <c r="B103" s="14"/>
      <c r="C103" s="14"/>
      <c r="D103" s="4"/>
      <c r="E103" s="4"/>
      <c r="F103" s="4"/>
      <c r="G103" s="27"/>
      <c r="H103" s="14"/>
      <c r="I103" s="5"/>
      <c r="J103" s="5"/>
    </row>
    <row r="104" spans="1:10" ht="11.45" customHeight="1" x14ac:dyDescent="0.2">
      <c r="A104" s="6" t="s">
        <v>145</v>
      </c>
      <c r="B104" s="6"/>
      <c r="C104" s="6"/>
      <c r="D104" s="6"/>
      <c r="E104" s="14"/>
      <c r="F104" s="9"/>
      <c r="G104" s="9"/>
      <c r="H104" s="9" t="s">
        <v>15</v>
      </c>
      <c r="I104" s="5"/>
      <c r="J104" s="5"/>
    </row>
    <row r="105" spans="1:10" ht="11.45" customHeight="1" x14ac:dyDescent="0.2">
      <c r="A105" s="9"/>
      <c r="B105" s="42"/>
      <c r="C105" s="42"/>
      <c r="D105" s="42"/>
      <c r="E105" s="42"/>
      <c r="F105" s="42"/>
      <c r="G105" s="4"/>
      <c r="H105" s="42"/>
      <c r="I105" s="5"/>
      <c r="J105" s="5"/>
    </row>
    <row r="106" spans="1:10" ht="11.45" customHeight="1" x14ac:dyDescent="0.2">
      <c r="A106" s="12" t="s">
        <v>146</v>
      </c>
      <c r="B106" s="12"/>
      <c r="C106" s="12"/>
      <c r="D106" s="12"/>
      <c r="E106" s="12"/>
      <c r="F106" s="40"/>
      <c r="G106" s="41"/>
      <c r="H106" s="41"/>
      <c r="I106" s="5"/>
      <c r="J106" s="5"/>
    </row>
    <row r="107" spans="1:10" ht="11.45" customHeight="1" x14ac:dyDescent="0.2">
      <c r="A107" s="42"/>
      <c r="B107" s="42"/>
      <c r="C107" s="42"/>
      <c r="D107" s="42"/>
      <c r="E107" s="42"/>
      <c r="F107" s="42"/>
      <c r="G107" s="40"/>
      <c r="H107" s="40"/>
      <c r="I107" s="5"/>
      <c r="J107" s="5"/>
    </row>
    <row r="108" spans="1:10" ht="11.45" customHeight="1" x14ac:dyDescent="0.2">
      <c r="A108" s="42"/>
      <c r="B108" s="42"/>
      <c r="C108" s="42"/>
      <c r="D108" s="42"/>
      <c r="E108" s="42"/>
      <c r="F108" s="42"/>
      <c r="G108" s="40"/>
      <c r="H108" s="40"/>
      <c r="I108" s="5"/>
      <c r="J108" s="5"/>
    </row>
    <row r="109" spans="1:10" ht="11.45" customHeight="1" x14ac:dyDescent="0.2">
      <c r="A109" s="42"/>
      <c r="B109" s="42"/>
      <c r="C109" s="42"/>
      <c r="D109" s="42"/>
      <c r="E109" s="42"/>
      <c r="F109" s="42"/>
      <c r="G109" s="40"/>
      <c r="H109" s="40"/>
      <c r="I109" s="5"/>
      <c r="J109" s="5"/>
    </row>
    <row r="110" spans="1:10" ht="11.45" customHeight="1" x14ac:dyDescent="0.2">
      <c r="A110" s="42"/>
      <c r="B110" s="42"/>
      <c r="C110" s="42"/>
      <c r="D110" s="42"/>
      <c r="E110" s="42"/>
      <c r="F110" s="42"/>
      <c r="G110" s="40"/>
      <c r="H110" s="40"/>
      <c r="I110" s="5"/>
      <c r="J110" s="5"/>
    </row>
    <row r="111" spans="1:10" ht="11.45" customHeight="1" x14ac:dyDescent="0.2">
      <c r="E111" s="42"/>
      <c r="F111" s="42"/>
      <c r="G111" s="40"/>
      <c r="H111" s="40"/>
      <c r="I111" s="5"/>
      <c r="J111" s="5"/>
    </row>
    <row r="112" spans="1:10" ht="11.45" customHeight="1" x14ac:dyDescent="0.2">
      <c r="A112" s="41" t="s">
        <v>8</v>
      </c>
      <c r="B112" s="41"/>
      <c r="C112" s="42"/>
      <c r="D112" s="42"/>
      <c r="E112" s="42"/>
      <c r="F112" s="42"/>
      <c r="G112" s="40"/>
      <c r="H112" s="40"/>
      <c r="I112" s="5"/>
      <c r="J112" s="5"/>
    </row>
    <row r="113" spans="1:10" ht="11.45" customHeight="1" x14ac:dyDescent="0.2">
      <c r="A113" s="40" t="s">
        <v>9</v>
      </c>
      <c r="B113" s="40"/>
      <c r="C113" s="42"/>
      <c r="D113" s="42"/>
      <c r="E113" s="42"/>
      <c r="F113" s="42"/>
      <c r="G113" s="49"/>
      <c r="H113" s="42"/>
      <c r="I113" s="5"/>
      <c r="J113" s="5"/>
    </row>
    <row r="114" spans="1:10" ht="11.45" customHeight="1" x14ac:dyDescent="0.2">
      <c r="E114" s="42"/>
      <c r="F114" s="42"/>
      <c r="G114" s="42"/>
      <c r="H114" s="42"/>
      <c r="I114" s="5"/>
      <c r="J114" s="5"/>
    </row>
    <row r="115" spans="1:10" ht="11.45" customHeight="1" x14ac:dyDescent="0.2">
      <c r="I115" s="5"/>
      <c r="J115" s="5"/>
    </row>
    <row r="116" spans="1:10" x14ac:dyDescent="0.2">
      <c r="I116" s="5"/>
      <c r="J116" s="5"/>
    </row>
    <row r="117" spans="1:10" x14ac:dyDescent="0.2">
      <c r="J117" s="5"/>
    </row>
    <row r="118" spans="1:10" x14ac:dyDescent="0.2">
      <c r="J118" s="5"/>
    </row>
    <row r="119" spans="1:10" x14ac:dyDescent="0.2">
      <c r="J119" s="5"/>
    </row>
    <row r="120" spans="1:10" x14ac:dyDescent="0.2">
      <c r="J120" s="5"/>
    </row>
    <row r="121" spans="1:10" x14ac:dyDescent="0.2">
      <c r="J121" s="5"/>
    </row>
    <row r="122" spans="1:10" x14ac:dyDescent="0.2">
      <c r="J122" s="5"/>
    </row>
    <row r="123" spans="1:10" x14ac:dyDescent="0.2">
      <c r="J123" s="5"/>
    </row>
    <row r="124" spans="1:10" x14ac:dyDescent="0.2">
      <c r="J124" s="5"/>
    </row>
    <row r="125" spans="1:10" x14ac:dyDescent="0.2">
      <c r="J125" s="5"/>
    </row>
    <row r="126" spans="1:10" x14ac:dyDescent="0.2">
      <c r="J126" s="5"/>
    </row>
    <row r="127" spans="1:10" x14ac:dyDescent="0.2">
      <c r="J127" s="5"/>
    </row>
    <row r="128" spans="1:10" x14ac:dyDescent="0.2">
      <c r="J128" s="5"/>
    </row>
    <row r="129" spans="8:10" x14ac:dyDescent="0.2">
      <c r="J129" s="5"/>
    </row>
    <row r="130" spans="8:10" x14ac:dyDescent="0.2">
      <c r="J130" s="5"/>
    </row>
    <row r="131" spans="8:10" x14ac:dyDescent="0.2">
      <c r="J131" s="5"/>
    </row>
    <row r="132" spans="8:10" x14ac:dyDescent="0.2">
      <c r="J132" s="5"/>
    </row>
    <row r="133" spans="8:10" x14ac:dyDescent="0.2">
      <c r="J133" s="5"/>
    </row>
    <row r="134" spans="8:10" x14ac:dyDescent="0.2">
      <c r="J134" s="5"/>
    </row>
    <row r="135" spans="8:10" x14ac:dyDescent="0.2">
      <c r="J135" s="5"/>
    </row>
    <row r="136" spans="8:10" x14ac:dyDescent="0.2">
      <c r="J136" s="5"/>
    </row>
    <row r="137" spans="8:10" x14ac:dyDescent="0.2">
      <c r="J137" s="5"/>
    </row>
    <row r="138" spans="8:10" x14ac:dyDescent="0.2">
      <c r="J138" s="5"/>
    </row>
    <row r="139" spans="8:10" x14ac:dyDescent="0.2">
      <c r="J139" s="5"/>
    </row>
    <row r="140" spans="8:10" x14ac:dyDescent="0.2">
      <c r="J140" s="5"/>
    </row>
    <row r="141" spans="8:10" x14ac:dyDescent="0.2">
      <c r="J141" s="5"/>
    </row>
    <row r="144" spans="8:10" x14ac:dyDescent="0.2">
      <c r="H144" s="13"/>
    </row>
  </sheetData>
  <pageMargins left="0.59055118110236227" right="0" top="0" bottom="0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4"/>
  <sheetViews>
    <sheetView zoomScaleNormal="100" workbookViewId="0">
      <selection activeCell="F32" sqref="F32"/>
    </sheetView>
  </sheetViews>
  <sheetFormatPr defaultRowHeight="12.75" x14ac:dyDescent="0.2"/>
  <cols>
    <col min="1" max="2" width="5.7109375" customWidth="1"/>
    <col min="3" max="3" width="1.28515625" customWidth="1"/>
    <col min="4" max="4" width="31.7109375" customWidth="1"/>
    <col min="5" max="5" width="12.28515625" customWidth="1"/>
    <col min="6" max="6" width="12.42578125" customWidth="1"/>
    <col min="7" max="7" width="13" customWidth="1"/>
    <col min="8" max="8" width="13.7109375" customWidth="1"/>
    <col min="11" max="12" width="12.7109375" bestFit="1" customWidth="1"/>
  </cols>
  <sheetData>
    <row r="1" spans="1:10" ht="7.15" customHeight="1" x14ac:dyDescent="0.2">
      <c r="A1" s="1"/>
      <c r="B1" s="1"/>
      <c r="C1" s="1"/>
      <c r="D1" s="1"/>
      <c r="E1" s="1"/>
      <c r="F1" s="2"/>
      <c r="G1" s="2"/>
      <c r="H1" s="2"/>
      <c r="J1" s="5"/>
    </row>
    <row r="2" spans="1:10" ht="15" x14ac:dyDescent="0.25">
      <c r="A2" s="44" t="s">
        <v>60</v>
      </c>
      <c r="B2" s="44"/>
      <c r="C2" s="44"/>
      <c r="D2" s="44"/>
      <c r="E2" s="45" t="s">
        <v>92</v>
      </c>
      <c r="F2" s="46"/>
      <c r="G2" s="45"/>
      <c r="H2" s="45"/>
      <c r="J2" s="5"/>
    </row>
    <row r="3" spans="1:10" ht="11.45" customHeight="1" x14ac:dyDescent="0.2">
      <c r="A3" s="47" t="s">
        <v>17</v>
      </c>
      <c r="B3" s="47"/>
      <c r="C3" s="47"/>
      <c r="D3" s="45"/>
      <c r="E3" s="45"/>
      <c r="F3" s="45"/>
      <c r="G3" s="48" t="s">
        <v>0</v>
      </c>
      <c r="H3" s="47"/>
      <c r="J3" s="5"/>
    </row>
    <row r="4" spans="1:10" x14ac:dyDescent="0.2">
      <c r="A4" s="15" t="s">
        <v>1</v>
      </c>
      <c r="B4" s="15"/>
      <c r="C4" s="15"/>
      <c r="D4" s="16"/>
      <c r="E4" s="17" t="s">
        <v>2</v>
      </c>
      <c r="F4" s="18" t="s">
        <v>3</v>
      </c>
      <c r="G4" s="18" t="s">
        <v>34</v>
      </c>
      <c r="H4" s="18" t="s">
        <v>4</v>
      </c>
      <c r="I4" s="5"/>
      <c r="J4" s="5"/>
    </row>
    <row r="5" spans="1:10" x14ac:dyDescent="0.2">
      <c r="A5" s="14"/>
      <c r="B5" s="4">
        <v>1356</v>
      </c>
      <c r="C5" s="14"/>
      <c r="D5" s="4" t="s">
        <v>86</v>
      </c>
      <c r="E5" s="20">
        <v>8500000</v>
      </c>
      <c r="F5" s="20">
        <v>8500000</v>
      </c>
      <c r="G5" s="63">
        <v>12783694.18</v>
      </c>
      <c r="H5" s="20">
        <f>F5+G5</f>
        <v>21283694.18</v>
      </c>
      <c r="I5" s="5"/>
      <c r="J5" s="5"/>
    </row>
    <row r="6" spans="1:10" x14ac:dyDescent="0.2">
      <c r="A6" s="19"/>
      <c r="B6" s="12">
        <v>4116</v>
      </c>
      <c r="C6" s="19"/>
      <c r="D6" s="12" t="s">
        <v>21</v>
      </c>
      <c r="E6" s="20">
        <v>0</v>
      </c>
      <c r="F6" s="20">
        <v>0</v>
      </c>
      <c r="G6" s="20">
        <v>30000</v>
      </c>
      <c r="H6" s="20">
        <f>F6+G6</f>
        <v>30000</v>
      </c>
      <c r="I6" s="5"/>
      <c r="J6" s="5"/>
    </row>
    <row r="7" spans="1:10" ht="11.45" customHeight="1" x14ac:dyDescent="0.2">
      <c r="A7" s="19"/>
      <c r="B7" s="61">
        <v>4222</v>
      </c>
      <c r="C7" s="62"/>
      <c r="D7" s="61" t="s">
        <v>64</v>
      </c>
      <c r="E7" s="20">
        <v>0</v>
      </c>
      <c r="F7" s="20">
        <v>0</v>
      </c>
      <c r="G7" s="20">
        <v>202000</v>
      </c>
      <c r="H7" s="20">
        <f>F7+G7</f>
        <v>202000</v>
      </c>
      <c r="I7" s="5"/>
      <c r="J7" s="5"/>
    </row>
    <row r="8" spans="1:10" ht="11.45" customHeight="1" x14ac:dyDescent="0.2">
      <c r="A8" s="21">
        <v>6330</v>
      </c>
      <c r="B8" s="10">
        <v>4134</v>
      </c>
      <c r="C8" s="21"/>
      <c r="D8" s="10" t="s">
        <v>28</v>
      </c>
      <c r="E8" s="22">
        <v>0</v>
      </c>
      <c r="F8" s="22">
        <v>6200000</v>
      </c>
      <c r="G8" s="22">
        <v>2532070.7000000002</v>
      </c>
      <c r="H8" s="22">
        <f>F8+G8</f>
        <v>8732070.6999999993</v>
      </c>
      <c r="I8" s="5"/>
      <c r="J8" s="5"/>
    </row>
    <row r="9" spans="1:10" ht="11.45" customHeight="1" x14ac:dyDescent="0.2">
      <c r="A9" s="23" t="s">
        <v>5</v>
      </c>
      <c r="B9" s="23"/>
      <c r="C9" s="23"/>
      <c r="D9" s="24"/>
      <c r="E9" s="25">
        <f>SUM(E5:E8)</f>
        <v>8500000</v>
      </c>
      <c r="F9" s="25">
        <f>SUM(F5:F8)</f>
        <v>14700000</v>
      </c>
      <c r="G9" s="26">
        <f>SUM(G5:G8)</f>
        <v>15547764.879999999</v>
      </c>
      <c r="H9" s="25">
        <f>SUM(H5:H8)</f>
        <v>30247764.879999999</v>
      </c>
      <c r="I9" s="5"/>
      <c r="J9" s="5"/>
    </row>
    <row r="10" spans="1:10" ht="5.25" customHeight="1" x14ac:dyDescent="0.2">
      <c r="A10" s="14"/>
      <c r="B10" s="14"/>
      <c r="C10" s="14"/>
      <c r="D10" s="4"/>
      <c r="E10" s="4"/>
      <c r="F10" s="4"/>
      <c r="G10" s="27"/>
      <c r="H10" s="14"/>
      <c r="I10" s="5"/>
      <c r="J10" s="5"/>
    </row>
    <row r="11" spans="1:10" ht="11.45" customHeight="1" x14ac:dyDescent="0.2">
      <c r="A11" s="28" t="s">
        <v>12</v>
      </c>
      <c r="B11" s="28"/>
      <c r="C11" s="28"/>
      <c r="D11" s="11"/>
      <c r="E11" s="29" t="s">
        <v>2</v>
      </c>
      <c r="F11" s="30" t="s">
        <v>3</v>
      </c>
      <c r="G11" s="30" t="s">
        <v>34</v>
      </c>
      <c r="H11" s="30" t="s">
        <v>4</v>
      </c>
      <c r="I11" s="5"/>
      <c r="J11" s="5"/>
    </row>
    <row r="12" spans="1:10" ht="11.45" customHeight="1" x14ac:dyDescent="0.2">
      <c r="A12" s="19">
        <v>2212</v>
      </c>
      <c r="B12" s="12">
        <v>5171</v>
      </c>
      <c r="C12" s="19"/>
      <c r="D12" s="12" t="s">
        <v>65</v>
      </c>
      <c r="E12" s="59">
        <v>50000</v>
      </c>
      <c r="F12" s="20">
        <v>50000</v>
      </c>
      <c r="G12" s="20">
        <v>202000</v>
      </c>
      <c r="H12" s="59">
        <f>F12+G12</f>
        <v>252000</v>
      </c>
      <c r="I12" s="5"/>
      <c r="J12" s="5"/>
    </row>
    <row r="13" spans="1:10" ht="11.45" customHeight="1" x14ac:dyDescent="0.2">
      <c r="A13" s="19"/>
      <c r="B13" s="12">
        <v>5171</v>
      </c>
      <c r="C13" s="19"/>
      <c r="D13" s="12" t="s">
        <v>66</v>
      </c>
      <c r="E13" s="59">
        <v>50000</v>
      </c>
      <c r="F13" s="59">
        <v>252000</v>
      </c>
      <c r="G13" s="63">
        <v>250000</v>
      </c>
      <c r="H13" s="59">
        <f t="shared" ref="H13:H19" si="0">F13+G13</f>
        <v>502000</v>
      </c>
      <c r="I13" s="5"/>
      <c r="J13" s="5"/>
    </row>
    <row r="14" spans="1:10" ht="11.45" customHeight="1" x14ac:dyDescent="0.2">
      <c r="A14" s="19"/>
      <c r="B14" s="12">
        <v>5171</v>
      </c>
      <c r="C14" s="19"/>
      <c r="D14" s="12" t="s">
        <v>67</v>
      </c>
      <c r="E14" s="59">
        <v>50000</v>
      </c>
      <c r="F14" s="59">
        <v>502000</v>
      </c>
      <c r="G14" s="20">
        <v>150000</v>
      </c>
      <c r="H14" s="59">
        <f t="shared" si="0"/>
        <v>652000</v>
      </c>
      <c r="I14" s="5"/>
      <c r="J14" s="5"/>
    </row>
    <row r="15" spans="1:10" ht="11.45" customHeight="1" x14ac:dyDescent="0.2">
      <c r="A15" s="19"/>
      <c r="B15" s="12">
        <v>5171</v>
      </c>
      <c r="C15" s="19"/>
      <c r="D15" s="12" t="s">
        <v>68</v>
      </c>
      <c r="E15" s="59">
        <v>50000</v>
      </c>
      <c r="F15" s="59">
        <v>652000</v>
      </c>
      <c r="G15" s="63">
        <v>2810000</v>
      </c>
      <c r="H15" s="59">
        <f t="shared" si="0"/>
        <v>3462000</v>
      </c>
      <c r="I15" s="5"/>
      <c r="J15" s="5"/>
    </row>
    <row r="16" spans="1:10" ht="11.45" customHeight="1" x14ac:dyDescent="0.2">
      <c r="A16" s="19"/>
      <c r="B16" s="12">
        <v>5171</v>
      </c>
      <c r="C16" s="19"/>
      <c r="D16" s="12" t="s">
        <v>69</v>
      </c>
      <c r="E16" s="59">
        <v>50000</v>
      </c>
      <c r="F16" s="59">
        <v>3462000</v>
      </c>
      <c r="G16" s="63">
        <v>300000</v>
      </c>
      <c r="H16" s="59">
        <f t="shared" si="0"/>
        <v>3762000</v>
      </c>
      <c r="I16" s="5"/>
      <c r="J16" s="5"/>
    </row>
    <row r="17" spans="1:10" ht="11.45" customHeight="1" x14ac:dyDescent="0.2">
      <c r="A17" s="19"/>
      <c r="B17" s="12">
        <v>5171</v>
      </c>
      <c r="C17" s="19"/>
      <c r="D17" s="12" t="s">
        <v>70</v>
      </c>
      <c r="E17" s="59">
        <v>50000</v>
      </c>
      <c r="F17" s="59">
        <v>3762000</v>
      </c>
      <c r="G17" s="63">
        <v>100000</v>
      </c>
      <c r="H17" s="59">
        <f t="shared" si="0"/>
        <v>3862000</v>
      </c>
      <c r="I17" s="5"/>
      <c r="J17" s="5"/>
    </row>
    <row r="18" spans="1:10" ht="11.45" customHeight="1" x14ac:dyDescent="0.2">
      <c r="A18" s="19"/>
      <c r="B18" s="12">
        <v>5171</v>
      </c>
      <c r="C18" s="19"/>
      <c r="D18" s="12" t="s">
        <v>71</v>
      </c>
      <c r="E18" s="20">
        <v>50000</v>
      </c>
      <c r="F18" s="59">
        <v>3862000</v>
      </c>
      <c r="G18" s="63">
        <v>200000</v>
      </c>
      <c r="H18" s="20">
        <f t="shared" si="0"/>
        <v>4062000</v>
      </c>
      <c r="I18" s="5"/>
      <c r="J18" s="5"/>
    </row>
    <row r="19" spans="1:10" ht="11.45" customHeight="1" x14ac:dyDescent="0.2">
      <c r="A19" s="21"/>
      <c r="B19" s="10">
        <v>6121</v>
      </c>
      <c r="C19" s="21"/>
      <c r="D19" s="10" t="s">
        <v>18</v>
      </c>
      <c r="E19" s="22">
        <v>150000</v>
      </c>
      <c r="F19" s="22">
        <v>150000</v>
      </c>
      <c r="G19" s="22">
        <v>-150000</v>
      </c>
      <c r="H19" s="22">
        <f t="shared" si="0"/>
        <v>0</v>
      </c>
      <c r="I19" s="5"/>
      <c r="J19" s="5"/>
    </row>
    <row r="20" spans="1:10" ht="11.45" customHeight="1" x14ac:dyDescent="0.2">
      <c r="A20" s="57" t="s">
        <v>29</v>
      </c>
      <c r="B20" s="57"/>
      <c r="C20" s="57"/>
      <c r="D20" s="52"/>
      <c r="E20" s="71">
        <f>E18+E19</f>
        <v>200000</v>
      </c>
      <c r="F20" s="71">
        <f>F19+F12</f>
        <v>200000</v>
      </c>
      <c r="G20" s="54">
        <f>SUM(G12:G19)</f>
        <v>3862000</v>
      </c>
      <c r="H20" s="58">
        <f>F20+G20</f>
        <v>4062000</v>
      </c>
      <c r="I20" s="5"/>
      <c r="J20" s="5"/>
    </row>
    <row r="21" spans="1:10" ht="4.5" customHeight="1" x14ac:dyDescent="0.2">
      <c r="A21" s="14"/>
      <c r="B21" s="14"/>
      <c r="C21" s="14"/>
      <c r="D21" s="4"/>
      <c r="E21" s="72"/>
      <c r="F21" s="73"/>
      <c r="G21" s="73"/>
      <c r="H21" s="73"/>
      <c r="I21" s="5"/>
      <c r="J21" s="5"/>
    </row>
    <row r="22" spans="1:10" ht="11.45" customHeight="1" x14ac:dyDescent="0.2">
      <c r="A22" s="21">
        <v>3111</v>
      </c>
      <c r="B22" s="10">
        <v>6121</v>
      </c>
      <c r="C22" s="21"/>
      <c r="D22" s="10" t="s">
        <v>82</v>
      </c>
      <c r="E22" s="22">
        <v>0</v>
      </c>
      <c r="F22" s="22">
        <v>0</v>
      </c>
      <c r="G22" s="74">
        <v>5000000</v>
      </c>
      <c r="H22" s="22">
        <f>F22+G22</f>
        <v>5000000</v>
      </c>
      <c r="I22" s="5"/>
      <c r="J22" s="5"/>
    </row>
    <row r="23" spans="1:10" ht="11.45" customHeight="1" x14ac:dyDescent="0.2">
      <c r="A23" s="57" t="s">
        <v>20</v>
      </c>
      <c r="B23" s="57"/>
      <c r="C23" s="57"/>
      <c r="D23" s="52"/>
      <c r="E23" s="71">
        <f>SUM(E22)</f>
        <v>0</v>
      </c>
      <c r="F23" s="71">
        <f>SUM(F22)</f>
        <v>0</v>
      </c>
      <c r="G23" s="54">
        <f>SUM(G22)</f>
        <v>5000000</v>
      </c>
      <c r="H23" s="58">
        <f>F23+G23</f>
        <v>5000000</v>
      </c>
      <c r="I23" s="5"/>
      <c r="J23" s="5"/>
    </row>
    <row r="24" spans="1:10" ht="7.15" customHeight="1" x14ac:dyDescent="0.2">
      <c r="A24" s="14"/>
      <c r="B24" s="14"/>
      <c r="C24" s="14"/>
      <c r="D24" s="4"/>
      <c r="E24" s="72"/>
      <c r="F24" s="73"/>
      <c r="G24" s="73"/>
      <c r="H24" s="73"/>
      <c r="I24" s="5"/>
      <c r="J24" s="5"/>
    </row>
    <row r="25" spans="1:10" ht="11.45" customHeight="1" x14ac:dyDescent="0.2">
      <c r="A25" s="21">
        <v>3113</v>
      </c>
      <c r="B25" s="10">
        <v>5171</v>
      </c>
      <c r="C25" s="21"/>
      <c r="D25" s="10" t="s">
        <v>77</v>
      </c>
      <c r="E25" s="22">
        <v>50000</v>
      </c>
      <c r="F25" s="22">
        <v>50000</v>
      </c>
      <c r="G25" s="74">
        <v>1200000</v>
      </c>
      <c r="H25" s="22">
        <f>F25+G25</f>
        <v>1250000</v>
      </c>
      <c r="I25" s="5"/>
      <c r="J25" s="5"/>
    </row>
    <row r="26" spans="1:10" ht="11.45" customHeight="1" x14ac:dyDescent="0.2">
      <c r="A26" s="57" t="s">
        <v>32</v>
      </c>
      <c r="B26" s="57"/>
      <c r="C26" s="57"/>
      <c r="D26" s="52"/>
      <c r="E26" s="71">
        <f>SUM(E25)</f>
        <v>50000</v>
      </c>
      <c r="F26" s="71">
        <f>SUM(F25)</f>
        <v>50000</v>
      </c>
      <c r="G26" s="54">
        <f>SUM(G25)</f>
        <v>1200000</v>
      </c>
      <c r="H26" s="58">
        <f>F26+G26</f>
        <v>1250000</v>
      </c>
      <c r="I26" s="5"/>
      <c r="J26" s="5"/>
    </row>
    <row r="27" spans="1:10" ht="4.5" customHeight="1" x14ac:dyDescent="0.2">
      <c r="A27" s="14"/>
      <c r="B27" s="14"/>
      <c r="C27" s="14"/>
      <c r="D27" s="4"/>
      <c r="E27" s="72"/>
      <c r="F27" s="73"/>
      <c r="G27" s="73"/>
      <c r="H27" s="73"/>
      <c r="I27" s="5"/>
      <c r="J27" s="5"/>
    </row>
    <row r="28" spans="1:10" ht="11.45" customHeight="1" x14ac:dyDescent="0.2">
      <c r="A28" s="14">
        <v>3392</v>
      </c>
      <c r="B28" s="4">
        <v>5169</v>
      </c>
      <c r="C28" s="14"/>
      <c r="D28" s="4" t="s">
        <v>79</v>
      </c>
      <c r="E28" s="75">
        <v>0</v>
      </c>
      <c r="F28" s="75">
        <v>0</v>
      </c>
      <c r="G28" s="76">
        <v>200000</v>
      </c>
      <c r="H28" s="20">
        <f>F28+G28</f>
        <v>200000</v>
      </c>
      <c r="I28" s="5"/>
      <c r="J28" s="5"/>
    </row>
    <row r="29" spans="1:10" ht="11.45" customHeight="1" x14ac:dyDescent="0.2">
      <c r="A29" s="14"/>
      <c r="B29" s="4">
        <v>5169</v>
      </c>
      <c r="C29" s="14"/>
      <c r="D29" s="4" t="s">
        <v>19</v>
      </c>
      <c r="E29" s="75">
        <v>500000</v>
      </c>
      <c r="F29" s="75">
        <v>500000</v>
      </c>
      <c r="G29" s="76">
        <v>0</v>
      </c>
      <c r="H29" s="20">
        <f>F29+G29</f>
        <v>500000</v>
      </c>
      <c r="I29" s="5"/>
      <c r="J29" s="5"/>
    </row>
    <row r="30" spans="1:10" ht="11.45" customHeight="1" x14ac:dyDescent="0.2">
      <c r="A30" s="19"/>
      <c r="B30" s="12">
        <v>6121</v>
      </c>
      <c r="C30" s="19"/>
      <c r="D30" s="12" t="s">
        <v>62</v>
      </c>
      <c r="E30" s="20">
        <v>35824140</v>
      </c>
      <c r="F30" s="20">
        <v>35896740</v>
      </c>
      <c r="G30" s="63">
        <v>580000</v>
      </c>
      <c r="H30" s="59">
        <f>F30+G30</f>
        <v>36476740</v>
      </c>
      <c r="I30" s="5"/>
      <c r="J30" s="5"/>
    </row>
    <row r="31" spans="1:10" ht="11.45" customHeight="1" x14ac:dyDescent="0.2">
      <c r="A31" s="21"/>
      <c r="B31" s="10">
        <v>6121</v>
      </c>
      <c r="C31" s="21"/>
      <c r="D31" s="10" t="s">
        <v>63</v>
      </c>
      <c r="E31" s="83">
        <v>35824140</v>
      </c>
      <c r="F31" s="83">
        <v>36476740</v>
      </c>
      <c r="G31" s="74">
        <v>100000</v>
      </c>
      <c r="H31" s="22">
        <f t="shared" ref="H31" si="1">F31+G31</f>
        <v>36576740</v>
      </c>
      <c r="I31" s="5"/>
      <c r="J31" s="5"/>
    </row>
    <row r="32" spans="1:10" ht="11.45" customHeight="1" x14ac:dyDescent="0.2">
      <c r="A32" s="57" t="s">
        <v>35</v>
      </c>
      <c r="B32" s="57"/>
      <c r="C32" s="57"/>
      <c r="D32" s="52"/>
      <c r="E32" s="71">
        <f>E28+E29+E30</f>
        <v>36324140</v>
      </c>
      <c r="F32" s="71">
        <f>F28+F29+F30</f>
        <v>36396740</v>
      </c>
      <c r="G32" s="54">
        <f>SUM(G28:G31)</f>
        <v>880000</v>
      </c>
      <c r="H32" s="71">
        <f>H28+H29+H31</f>
        <v>37276740</v>
      </c>
      <c r="I32" s="5"/>
      <c r="J32" s="5"/>
    </row>
    <row r="33" spans="1:10" ht="4.5" customHeight="1" x14ac:dyDescent="0.2">
      <c r="A33" s="14"/>
      <c r="B33" s="14"/>
      <c r="C33" s="14"/>
      <c r="D33" s="4"/>
      <c r="E33" s="75"/>
      <c r="F33" s="75"/>
      <c r="G33" s="73"/>
      <c r="H33" s="20"/>
      <c r="I33" s="5"/>
      <c r="J33" s="5"/>
    </row>
    <row r="34" spans="1:10" ht="11.45" customHeight="1" x14ac:dyDescent="0.2">
      <c r="A34" s="21">
        <v>3419</v>
      </c>
      <c r="B34" s="10">
        <v>5169</v>
      </c>
      <c r="C34" s="21"/>
      <c r="D34" s="10" t="s">
        <v>19</v>
      </c>
      <c r="E34" s="22">
        <v>165000</v>
      </c>
      <c r="F34" s="22">
        <v>165000</v>
      </c>
      <c r="G34" s="74">
        <v>50000</v>
      </c>
      <c r="H34" s="22">
        <f>F34+G34</f>
        <v>215000</v>
      </c>
      <c r="I34" s="5"/>
      <c r="J34" s="5"/>
    </row>
    <row r="35" spans="1:10" ht="11.45" customHeight="1" x14ac:dyDescent="0.2">
      <c r="A35" s="57" t="s">
        <v>16</v>
      </c>
      <c r="B35" s="57"/>
      <c r="C35" s="57"/>
      <c r="D35" s="52"/>
      <c r="E35" s="71">
        <f>SUM(E34)</f>
        <v>165000</v>
      </c>
      <c r="F35" s="71">
        <f>SUM(F34)</f>
        <v>165000</v>
      </c>
      <c r="G35" s="54">
        <f>SUM(G34)</f>
        <v>50000</v>
      </c>
      <c r="H35" s="58">
        <f>F35+G35</f>
        <v>215000</v>
      </c>
      <c r="I35" s="5"/>
      <c r="J35" s="5"/>
    </row>
    <row r="36" spans="1:10" ht="4.5" customHeight="1" x14ac:dyDescent="0.2">
      <c r="A36" s="14"/>
      <c r="B36" s="14"/>
      <c r="C36" s="14"/>
      <c r="D36" s="4"/>
      <c r="E36" s="75"/>
      <c r="F36" s="75"/>
      <c r="G36" s="73"/>
      <c r="H36" s="20"/>
      <c r="I36" s="5"/>
      <c r="J36" s="5"/>
    </row>
    <row r="37" spans="1:10" ht="11.45" customHeight="1" x14ac:dyDescent="0.2">
      <c r="A37" s="21">
        <v>3421</v>
      </c>
      <c r="B37" s="10">
        <v>6121</v>
      </c>
      <c r="C37" s="21"/>
      <c r="D37" s="10" t="s">
        <v>72</v>
      </c>
      <c r="E37" s="22">
        <v>0</v>
      </c>
      <c r="F37" s="22">
        <v>0</v>
      </c>
      <c r="G37" s="74">
        <v>130000</v>
      </c>
      <c r="H37" s="22">
        <f>F37+G37</f>
        <v>130000</v>
      </c>
      <c r="I37" s="5"/>
      <c r="J37" s="5"/>
    </row>
    <row r="38" spans="1:10" ht="11.45" customHeight="1" x14ac:dyDescent="0.2">
      <c r="A38" s="57" t="s">
        <v>30</v>
      </c>
      <c r="B38" s="57"/>
      <c r="C38" s="57"/>
      <c r="D38" s="52"/>
      <c r="E38" s="71">
        <f>SUM(E37)</f>
        <v>0</v>
      </c>
      <c r="F38" s="71">
        <f>SUM(F37)</f>
        <v>0</v>
      </c>
      <c r="G38" s="54">
        <f>SUM(G37)</f>
        <v>130000</v>
      </c>
      <c r="H38" s="58">
        <f>F38+G38</f>
        <v>130000</v>
      </c>
      <c r="I38" s="5"/>
      <c r="J38" s="5"/>
    </row>
    <row r="39" spans="1:10" ht="7.15" customHeight="1" x14ac:dyDescent="0.2">
      <c r="A39" s="14"/>
      <c r="B39" s="14"/>
      <c r="C39" s="14"/>
      <c r="D39" s="4"/>
      <c r="E39" s="73"/>
      <c r="F39" s="73"/>
      <c r="G39" s="73"/>
      <c r="H39" s="20"/>
      <c r="I39" s="5"/>
      <c r="J39" s="5"/>
    </row>
    <row r="40" spans="1:10" ht="11.45" customHeight="1" x14ac:dyDescent="0.2">
      <c r="A40" s="19">
        <v>3612</v>
      </c>
      <c r="B40" s="12">
        <v>5171</v>
      </c>
      <c r="C40" s="19"/>
      <c r="D40" s="12" t="s">
        <v>75</v>
      </c>
      <c r="E40" s="56">
        <v>80000</v>
      </c>
      <c r="F40" s="20">
        <v>80000</v>
      </c>
      <c r="G40" s="63">
        <v>50000</v>
      </c>
      <c r="H40" s="56">
        <f>F40+G40</f>
        <v>130000</v>
      </c>
      <c r="I40" s="5"/>
      <c r="J40" s="5"/>
    </row>
    <row r="41" spans="1:10" ht="11.45" customHeight="1" x14ac:dyDescent="0.2">
      <c r="A41" s="19"/>
      <c r="B41" s="12">
        <v>5171</v>
      </c>
      <c r="C41" s="19"/>
      <c r="D41" s="12" t="s">
        <v>76</v>
      </c>
      <c r="E41" s="56">
        <v>80000</v>
      </c>
      <c r="F41" s="56">
        <v>130000</v>
      </c>
      <c r="G41" s="20">
        <v>665000</v>
      </c>
      <c r="H41" s="56">
        <f>F41+G41</f>
        <v>795000</v>
      </c>
      <c r="I41" s="5"/>
      <c r="J41" s="5"/>
    </row>
    <row r="42" spans="1:10" ht="11.45" customHeight="1" x14ac:dyDescent="0.2">
      <c r="A42" s="19"/>
      <c r="B42" s="12">
        <v>5171</v>
      </c>
      <c r="C42" s="19"/>
      <c r="D42" s="12" t="s">
        <v>83</v>
      </c>
      <c r="E42" s="20">
        <v>80000</v>
      </c>
      <c r="F42" s="59">
        <v>795000</v>
      </c>
      <c r="G42" s="63">
        <v>113694.18</v>
      </c>
      <c r="H42" s="20">
        <f>F42+G42</f>
        <v>908694.17999999993</v>
      </c>
      <c r="I42" s="5"/>
      <c r="J42" s="5"/>
    </row>
    <row r="43" spans="1:10" ht="11.45" customHeight="1" x14ac:dyDescent="0.2">
      <c r="A43" s="21"/>
      <c r="B43" s="10">
        <v>6121</v>
      </c>
      <c r="C43" s="21"/>
      <c r="D43" s="10" t="s">
        <v>74</v>
      </c>
      <c r="E43" s="22">
        <v>665000</v>
      </c>
      <c r="F43" s="22">
        <v>665000</v>
      </c>
      <c r="G43" s="22">
        <v>-665000</v>
      </c>
      <c r="H43" s="22">
        <f>F43+G43</f>
        <v>0</v>
      </c>
      <c r="I43" s="5"/>
      <c r="J43" s="5"/>
    </row>
    <row r="44" spans="1:10" ht="11.45" customHeight="1" x14ac:dyDescent="0.2">
      <c r="A44" s="57" t="s">
        <v>73</v>
      </c>
      <c r="B44" s="57"/>
      <c r="C44" s="57"/>
      <c r="D44" s="52"/>
      <c r="E44" s="71">
        <f>SUM(E42:E43)</f>
        <v>745000</v>
      </c>
      <c r="F44" s="71">
        <f>F43+F40</f>
        <v>745000</v>
      </c>
      <c r="G44" s="54">
        <f>SUM(G40:G43)</f>
        <v>163694.17999999993</v>
      </c>
      <c r="H44" s="58">
        <f>F44+G44</f>
        <v>908694.17999999993</v>
      </c>
      <c r="I44" s="5"/>
      <c r="J44" s="5"/>
    </row>
    <row r="45" spans="1:10" ht="4.5" customHeight="1" x14ac:dyDescent="0.2">
      <c r="A45" s="14"/>
      <c r="B45" s="14"/>
      <c r="C45" s="14"/>
      <c r="D45" s="4"/>
      <c r="E45" s="73"/>
      <c r="F45" s="73"/>
      <c r="G45" s="73"/>
      <c r="H45" s="20"/>
      <c r="I45" s="5"/>
      <c r="J45" s="5"/>
    </row>
    <row r="46" spans="1:10" ht="11.45" customHeight="1" x14ac:dyDescent="0.2">
      <c r="A46" s="21">
        <v>3636</v>
      </c>
      <c r="B46" s="10">
        <v>5166</v>
      </c>
      <c r="C46" s="21"/>
      <c r="D46" s="10" t="s">
        <v>80</v>
      </c>
      <c r="E46" s="22">
        <v>0</v>
      </c>
      <c r="F46" s="22">
        <v>0</v>
      </c>
      <c r="G46" s="74">
        <v>30000</v>
      </c>
      <c r="H46" s="22">
        <f>F46+G46</f>
        <v>30000</v>
      </c>
      <c r="I46" s="5"/>
      <c r="J46" s="5"/>
    </row>
    <row r="47" spans="1:10" ht="11.45" customHeight="1" x14ac:dyDescent="0.2">
      <c r="A47" s="57" t="s">
        <v>46</v>
      </c>
      <c r="B47" s="57"/>
      <c r="C47" s="57"/>
      <c r="D47" s="52"/>
      <c r="E47" s="71">
        <f>SUM(E46)</f>
        <v>0</v>
      </c>
      <c r="F47" s="71">
        <f>SUM(F46)</f>
        <v>0</v>
      </c>
      <c r="G47" s="54">
        <f>SUM(G46)</f>
        <v>30000</v>
      </c>
      <c r="H47" s="58">
        <f>F47+G47</f>
        <v>30000</v>
      </c>
      <c r="I47" s="5"/>
      <c r="J47" s="5"/>
    </row>
    <row r="48" spans="1:10" ht="4.5" customHeight="1" x14ac:dyDescent="0.2">
      <c r="A48" s="14"/>
      <c r="B48" s="14"/>
      <c r="C48" s="14"/>
      <c r="D48" s="4"/>
      <c r="E48" s="75"/>
      <c r="F48" s="75"/>
      <c r="G48" s="73"/>
      <c r="H48" s="20"/>
      <c r="I48" s="5"/>
      <c r="J48" s="5"/>
    </row>
    <row r="49" spans="1:10" ht="11.45" customHeight="1" x14ac:dyDescent="0.2">
      <c r="A49" s="21">
        <v>3639</v>
      </c>
      <c r="B49" s="10">
        <v>5021</v>
      </c>
      <c r="C49" s="21"/>
      <c r="D49" s="10" t="s">
        <v>81</v>
      </c>
      <c r="E49" s="22">
        <v>1700000</v>
      </c>
      <c r="F49" s="22">
        <v>1700000</v>
      </c>
      <c r="G49" s="74">
        <v>70000</v>
      </c>
      <c r="H49" s="22">
        <f>F49+G49</f>
        <v>1770000</v>
      </c>
      <c r="I49" s="5"/>
      <c r="J49" s="5"/>
    </row>
    <row r="50" spans="1:10" ht="11.45" customHeight="1" x14ac:dyDescent="0.2">
      <c r="A50" s="57" t="s">
        <v>90</v>
      </c>
      <c r="B50" s="57"/>
      <c r="C50" s="57"/>
      <c r="D50" s="52"/>
      <c r="E50" s="71">
        <f>SUM(E49)</f>
        <v>1700000</v>
      </c>
      <c r="F50" s="71">
        <f>SUM(F49)</f>
        <v>1700000</v>
      </c>
      <c r="G50" s="54">
        <f>SUM(G49)</f>
        <v>70000</v>
      </c>
      <c r="H50" s="58">
        <f>F50+G50</f>
        <v>1770000</v>
      </c>
      <c r="I50" s="5"/>
      <c r="J50" s="5"/>
    </row>
    <row r="51" spans="1:10" ht="4.5" customHeight="1" x14ac:dyDescent="0.2">
      <c r="A51" s="14"/>
      <c r="B51" s="14"/>
      <c r="C51" s="14"/>
      <c r="D51" s="4"/>
      <c r="E51" s="73"/>
      <c r="F51" s="73"/>
      <c r="G51" s="73"/>
      <c r="H51" s="20"/>
      <c r="I51" s="5"/>
      <c r="J51" s="5"/>
    </row>
    <row r="52" spans="1:10" ht="11.45" customHeight="1" x14ac:dyDescent="0.2">
      <c r="A52" s="21">
        <v>3745</v>
      </c>
      <c r="B52" s="10">
        <v>5171</v>
      </c>
      <c r="C52" s="21"/>
      <c r="D52" s="10" t="s">
        <v>78</v>
      </c>
      <c r="E52" s="22">
        <v>0</v>
      </c>
      <c r="F52" s="22">
        <v>0</v>
      </c>
      <c r="G52" s="74">
        <v>100000</v>
      </c>
      <c r="H52" s="22">
        <f>F52+G52</f>
        <v>100000</v>
      </c>
      <c r="I52" s="5"/>
      <c r="J52" s="5"/>
    </row>
    <row r="53" spans="1:10" ht="11.45" customHeight="1" x14ac:dyDescent="0.2">
      <c r="A53" s="57" t="s">
        <v>31</v>
      </c>
      <c r="B53" s="57"/>
      <c r="C53" s="57"/>
      <c r="D53" s="52"/>
      <c r="E53" s="71">
        <f>SUM(E52)</f>
        <v>0</v>
      </c>
      <c r="F53" s="71">
        <f>SUM(F52)</f>
        <v>0</v>
      </c>
      <c r="G53" s="54">
        <f>SUM(G52)</f>
        <v>100000</v>
      </c>
      <c r="H53" s="58">
        <f>F53+G53</f>
        <v>100000</v>
      </c>
      <c r="I53" s="5"/>
      <c r="J53" s="5"/>
    </row>
    <row r="54" spans="1:10" ht="4.5" customHeight="1" x14ac:dyDescent="0.2">
      <c r="A54" s="14"/>
      <c r="B54" s="14"/>
      <c r="C54" s="14"/>
      <c r="D54" s="4"/>
      <c r="E54" s="73"/>
      <c r="F54" s="73"/>
      <c r="G54" s="73"/>
      <c r="H54" s="20"/>
      <c r="I54" s="5"/>
      <c r="J54" s="5"/>
    </row>
    <row r="55" spans="1:10" ht="11.45" customHeight="1" x14ac:dyDescent="0.2">
      <c r="A55" s="19">
        <v>6171</v>
      </c>
      <c r="B55" s="12">
        <v>5011</v>
      </c>
      <c r="C55" s="19"/>
      <c r="D55" s="12" t="s">
        <v>22</v>
      </c>
      <c r="E55" s="20">
        <v>0</v>
      </c>
      <c r="F55" s="20">
        <v>86526</v>
      </c>
      <c r="G55" s="20">
        <v>22388</v>
      </c>
      <c r="H55" s="20">
        <f>F55+G55</f>
        <v>108914</v>
      </c>
      <c r="I55" s="5"/>
      <c r="J55" s="5"/>
    </row>
    <row r="56" spans="1:10" ht="11.45" customHeight="1" x14ac:dyDescent="0.2">
      <c r="A56" s="19"/>
      <c r="B56" s="12">
        <v>5031</v>
      </c>
      <c r="C56" s="19"/>
      <c r="D56" s="12" t="s">
        <v>23</v>
      </c>
      <c r="E56" s="20">
        <v>0</v>
      </c>
      <c r="F56" s="20">
        <v>21632</v>
      </c>
      <c r="G56" s="20">
        <v>5597</v>
      </c>
      <c r="H56" s="20">
        <f t="shared" ref="H56:H57" si="2">F56+G56</f>
        <v>27229</v>
      </c>
      <c r="I56" s="5"/>
      <c r="J56" s="5"/>
    </row>
    <row r="57" spans="1:10" ht="11.45" customHeight="1" x14ac:dyDescent="0.2">
      <c r="A57" s="21"/>
      <c r="B57" s="10">
        <v>5032</v>
      </c>
      <c r="C57" s="21"/>
      <c r="D57" s="10" t="s">
        <v>24</v>
      </c>
      <c r="E57" s="22">
        <v>0</v>
      </c>
      <c r="F57" s="22">
        <v>7787</v>
      </c>
      <c r="G57" s="22">
        <v>2015</v>
      </c>
      <c r="H57" s="22">
        <f t="shared" si="2"/>
        <v>9802</v>
      </c>
      <c r="I57" s="5"/>
      <c r="J57" s="5"/>
    </row>
    <row r="58" spans="1:10" ht="11.45" customHeight="1" x14ac:dyDescent="0.2">
      <c r="A58" s="23" t="s">
        <v>13</v>
      </c>
      <c r="B58" s="23"/>
      <c r="C58" s="23"/>
      <c r="D58" s="24"/>
      <c r="E58" s="77">
        <f>SUM(E55:E57)</f>
        <v>0</v>
      </c>
      <c r="F58" s="77">
        <f>SUM(F55:F57)</f>
        <v>115945</v>
      </c>
      <c r="G58" s="54">
        <f>SUM(G55:G57)</f>
        <v>30000</v>
      </c>
      <c r="H58" s="77">
        <f>F58+G58</f>
        <v>145945</v>
      </c>
      <c r="I58" s="5"/>
      <c r="J58" s="5"/>
    </row>
    <row r="59" spans="1:10" s="5" customFormat="1" ht="4.5" customHeight="1" x14ac:dyDescent="0.2">
      <c r="A59" s="14"/>
      <c r="B59" s="14"/>
      <c r="C59" s="14"/>
      <c r="D59" s="4"/>
      <c r="E59" s="75"/>
      <c r="F59" s="75"/>
      <c r="G59" s="73"/>
      <c r="H59" s="75"/>
    </row>
    <row r="60" spans="1:10" s="5" customFormat="1" ht="11.45" customHeight="1" x14ac:dyDescent="0.2">
      <c r="A60" s="14">
        <v>6330</v>
      </c>
      <c r="B60" s="4">
        <v>5342</v>
      </c>
      <c r="C60" s="14"/>
      <c r="D60" s="4" t="s">
        <v>61</v>
      </c>
      <c r="E60" s="75">
        <v>0</v>
      </c>
      <c r="F60" s="75">
        <v>0</v>
      </c>
      <c r="G60" s="75">
        <v>157070.70000000001</v>
      </c>
      <c r="H60" s="20">
        <f t="shared" ref="H60:H61" si="3">F60+G60</f>
        <v>157070.70000000001</v>
      </c>
    </row>
    <row r="61" spans="1:10" ht="11.45" customHeight="1" x14ac:dyDescent="0.2">
      <c r="A61" s="21"/>
      <c r="B61" s="10">
        <v>5345</v>
      </c>
      <c r="C61" s="21"/>
      <c r="D61" s="10" t="s">
        <v>28</v>
      </c>
      <c r="E61" s="22">
        <v>0</v>
      </c>
      <c r="F61" s="22">
        <v>6200000</v>
      </c>
      <c r="G61" s="22">
        <v>2375000</v>
      </c>
      <c r="H61" s="22">
        <f t="shared" si="3"/>
        <v>8575000</v>
      </c>
      <c r="I61" s="5"/>
      <c r="J61" s="5"/>
    </row>
    <row r="62" spans="1:10" ht="11.45" customHeight="1" x14ac:dyDescent="0.2">
      <c r="A62" s="23" t="s">
        <v>26</v>
      </c>
      <c r="B62" s="23"/>
      <c r="C62" s="23"/>
      <c r="D62" s="24"/>
      <c r="E62" s="77">
        <f>SUM(E60:E61)</f>
        <v>0</v>
      </c>
      <c r="F62" s="77">
        <f>SUM(F60:F61)</f>
        <v>6200000</v>
      </c>
      <c r="G62" s="54">
        <f>SUM(G60:G61)</f>
        <v>2532070.7000000002</v>
      </c>
      <c r="H62" s="77">
        <f>F62+G62</f>
        <v>8732070.6999999993</v>
      </c>
      <c r="I62" s="5"/>
      <c r="J62" s="5"/>
    </row>
    <row r="63" spans="1:10" ht="8.4499999999999993" customHeight="1" x14ac:dyDescent="0.2">
      <c r="A63" s="14"/>
      <c r="B63" s="14"/>
      <c r="C63" s="14"/>
      <c r="D63" s="4"/>
      <c r="E63" s="78"/>
      <c r="F63" s="78"/>
      <c r="G63" s="72"/>
      <c r="H63" s="72"/>
      <c r="I63" s="5"/>
      <c r="J63" s="5"/>
    </row>
    <row r="64" spans="1:10" ht="11.45" customHeight="1" x14ac:dyDescent="0.2">
      <c r="A64" s="28" t="s">
        <v>6</v>
      </c>
      <c r="B64" s="28"/>
      <c r="C64" s="28"/>
      <c r="D64" s="11"/>
      <c r="E64" s="79"/>
      <c r="F64" s="79"/>
      <c r="G64" s="54">
        <f>G62+G58+G53+G50+G47+G44+G38+G35+G32+G26+G23+G20</f>
        <v>14047764.879999999</v>
      </c>
      <c r="H64" s="79"/>
      <c r="I64" s="5"/>
      <c r="J64" s="5"/>
    </row>
    <row r="65" spans="1:12" ht="11.45" customHeight="1" x14ac:dyDescent="0.2">
      <c r="A65" s="81" t="s">
        <v>91</v>
      </c>
      <c r="B65" s="81"/>
      <c r="C65" s="81"/>
      <c r="D65" s="81"/>
      <c r="E65" s="82"/>
      <c r="F65" s="80"/>
      <c r="G65" s="72"/>
      <c r="H65" s="72"/>
      <c r="I65" s="5"/>
      <c r="J65" s="5"/>
      <c r="K65" s="84"/>
      <c r="L65" s="84"/>
    </row>
    <row r="66" spans="1:12" ht="11.45" customHeight="1" x14ac:dyDescent="0.2">
      <c r="A66" s="60" t="s">
        <v>87</v>
      </c>
      <c r="B66" s="60"/>
      <c r="C66" s="60"/>
      <c r="D66" s="60"/>
      <c r="E66" s="78"/>
      <c r="F66" s="78"/>
      <c r="G66" s="64">
        <f>G13+G15+G16+G17+G18+G22+G25+G28+G30+G31+G34+G37+G40+G42+G46+G49+G52</f>
        <v>11283694.18</v>
      </c>
      <c r="H66" s="72"/>
      <c r="I66" s="5"/>
      <c r="J66" s="5"/>
    </row>
    <row r="67" spans="1:12" ht="6.75" customHeight="1" x14ac:dyDescent="0.2">
      <c r="A67" s="14"/>
      <c r="B67" s="14"/>
      <c r="C67" s="14"/>
      <c r="D67" s="4"/>
      <c r="E67" s="4"/>
      <c r="F67" s="4"/>
      <c r="G67" s="27"/>
      <c r="H67" s="14"/>
      <c r="I67" s="5"/>
      <c r="J67" s="5"/>
      <c r="K67" s="84"/>
    </row>
    <row r="68" spans="1:12" ht="11.45" customHeight="1" x14ac:dyDescent="0.2">
      <c r="A68" s="70" t="s">
        <v>10</v>
      </c>
      <c r="B68" s="8"/>
      <c r="C68" s="8"/>
      <c r="D68" s="33">
        <f>G9</f>
        <v>15547764.879999999</v>
      </c>
      <c r="E68" s="34"/>
      <c r="F68" s="7"/>
      <c r="G68" s="7"/>
      <c r="H68" s="7"/>
      <c r="I68" s="5"/>
      <c r="J68" s="5"/>
    </row>
    <row r="69" spans="1:12" ht="11.45" customHeight="1" x14ac:dyDescent="0.2">
      <c r="A69" s="35" t="s">
        <v>11</v>
      </c>
      <c r="B69" s="35"/>
      <c r="C69" s="36"/>
      <c r="D69" s="37">
        <f>G64</f>
        <v>14047764.879999999</v>
      </c>
      <c r="E69" s="38"/>
      <c r="F69" s="38" t="s">
        <v>7</v>
      </c>
      <c r="G69" s="38">
        <f>D68-D69</f>
        <v>1500000</v>
      </c>
      <c r="H69" s="39"/>
      <c r="I69" s="5"/>
      <c r="J69" s="5"/>
    </row>
    <row r="70" spans="1:12" ht="6" customHeight="1" x14ac:dyDescent="0.2">
      <c r="A70" s="12"/>
      <c r="B70" s="12"/>
      <c r="C70" s="40"/>
      <c r="D70" s="65"/>
      <c r="E70" s="40"/>
      <c r="F70" s="40"/>
      <c r="G70" s="40"/>
      <c r="H70" s="41"/>
      <c r="I70" s="5"/>
      <c r="J70" s="5"/>
    </row>
    <row r="71" spans="1:12" ht="11.45" customHeight="1" x14ac:dyDescent="0.2">
      <c r="A71" s="66" t="s">
        <v>89</v>
      </c>
      <c r="B71" s="66"/>
      <c r="C71" s="67"/>
      <c r="D71" s="68"/>
      <c r="E71" s="67"/>
      <c r="F71" s="67"/>
      <c r="G71" s="67"/>
      <c r="H71" s="41"/>
      <c r="I71" s="5"/>
      <c r="J71" s="5"/>
    </row>
    <row r="72" spans="1:12" ht="11.45" customHeight="1" x14ac:dyDescent="0.2">
      <c r="A72" s="60" t="s">
        <v>88</v>
      </c>
      <c r="B72" s="60"/>
      <c r="C72" s="60"/>
      <c r="D72" s="60"/>
      <c r="E72" s="60"/>
      <c r="F72" s="60"/>
      <c r="G72" s="69"/>
      <c r="H72" s="14"/>
      <c r="I72" s="5"/>
      <c r="J72" s="5"/>
    </row>
    <row r="73" spans="1:12" ht="6.75" customHeight="1" x14ac:dyDescent="0.2">
      <c r="A73" s="4"/>
      <c r="B73" s="4"/>
      <c r="C73" s="4"/>
      <c r="D73" s="4"/>
      <c r="E73" s="4"/>
      <c r="F73" s="4"/>
      <c r="G73" s="27"/>
      <c r="H73" s="14"/>
      <c r="I73" s="5"/>
      <c r="J73" s="5"/>
    </row>
    <row r="74" spans="1:12" ht="12" customHeight="1" x14ac:dyDescent="0.2">
      <c r="A74" s="19" t="s">
        <v>152</v>
      </c>
      <c r="B74" s="19"/>
      <c r="C74" s="41"/>
      <c r="D74" s="19"/>
      <c r="E74" s="41"/>
      <c r="F74" s="41"/>
      <c r="G74" s="40"/>
      <c r="H74" s="41"/>
      <c r="I74" s="5"/>
      <c r="J74" s="5"/>
    </row>
    <row r="75" spans="1:12" ht="11.45" customHeight="1" x14ac:dyDescent="0.2">
      <c r="A75" s="19" t="s">
        <v>153</v>
      </c>
      <c r="B75" s="19"/>
      <c r="C75" s="41"/>
      <c r="D75" s="19"/>
      <c r="E75" s="41"/>
      <c r="F75" s="41"/>
      <c r="G75" s="40"/>
      <c r="H75" s="41"/>
      <c r="I75" s="5"/>
      <c r="J75" s="5"/>
    </row>
    <row r="76" spans="1:12" ht="7.15" customHeight="1" x14ac:dyDescent="0.2">
      <c r="A76" s="14" t="s">
        <v>15</v>
      </c>
      <c r="B76" s="14"/>
      <c r="C76" s="14"/>
      <c r="D76" s="4"/>
      <c r="E76" s="4"/>
      <c r="F76" s="4"/>
      <c r="G76" s="27"/>
      <c r="H76" s="14"/>
      <c r="I76" s="5"/>
      <c r="J76" s="5"/>
    </row>
    <row r="77" spans="1:12" ht="11.45" customHeight="1" x14ac:dyDescent="0.2">
      <c r="A77" s="6" t="s">
        <v>85</v>
      </c>
      <c r="B77" s="6"/>
      <c r="C77" s="6"/>
      <c r="D77" s="6"/>
      <c r="E77" s="14"/>
      <c r="F77" s="9"/>
      <c r="G77" s="9"/>
      <c r="H77" s="9" t="s">
        <v>15</v>
      </c>
      <c r="I77" s="5"/>
      <c r="J77" s="5"/>
    </row>
    <row r="78" spans="1:12" ht="6" customHeight="1" x14ac:dyDescent="0.2">
      <c r="A78" s="9"/>
      <c r="B78" s="42"/>
      <c r="C78" s="42"/>
      <c r="D78" s="42"/>
      <c r="E78" s="42"/>
      <c r="F78" s="42"/>
      <c r="G78" s="4"/>
      <c r="H78" s="42"/>
      <c r="I78" s="5"/>
      <c r="J78" s="5"/>
    </row>
    <row r="79" spans="1:12" ht="11.45" customHeight="1" x14ac:dyDescent="0.2">
      <c r="A79" s="12" t="s">
        <v>84</v>
      </c>
      <c r="B79" s="12"/>
      <c r="C79" s="12"/>
      <c r="D79" s="12"/>
      <c r="E79" s="12"/>
      <c r="F79" s="40"/>
      <c r="G79" s="41"/>
      <c r="H79" s="41"/>
      <c r="I79" s="5"/>
      <c r="J79" s="5"/>
    </row>
    <row r="80" spans="1:12" ht="11.45" customHeight="1" x14ac:dyDescent="0.2">
      <c r="A80" s="42"/>
      <c r="B80" s="42"/>
      <c r="C80" s="42"/>
      <c r="D80" s="42"/>
      <c r="E80" s="42"/>
      <c r="F80" s="42"/>
      <c r="G80" s="40"/>
      <c r="H80" s="40"/>
      <c r="I80" s="5"/>
      <c r="J80" s="5"/>
    </row>
    <row r="81" spans="1:10" ht="11.45" customHeight="1" x14ac:dyDescent="0.2">
      <c r="E81" s="42"/>
      <c r="F81" s="42"/>
      <c r="G81" s="40"/>
      <c r="H81" s="40"/>
      <c r="I81" s="5"/>
      <c r="J81" s="5"/>
    </row>
    <row r="82" spans="1:10" ht="11.45" customHeight="1" x14ac:dyDescent="0.2">
      <c r="A82" s="41" t="s">
        <v>8</v>
      </c>
      <c r="B82" s="41"/>
      <c r="C82" s="42"/>
      <c r="D82" s="42"/>
      <c r="E82" s="42"/>
      <c r="F82" s="42"/>
      <c r="G82" s="40"/>
      <c r="H82" s="40"/>
      <c r="I82" s="5"/>
      <c r="J82" s="5"/>
    </row>
    <row r="83" spans="1:10" ht="11.45" customHeight="1" x14ac:dyDescent="0.2">
      <c r="A83" s="40" t="s">
        <v>9</v>
      </c>
      <c r="B83" s="40"/>
      <c r="C83" s="42"/>
      <c r="D83" s="42"/>
      <c r="E83" s="42"/>
      <c r="F83" s="42"/>
      <c r="G83" s="49"/>
      <c r="H83" s="42"/>
      <c r="I83" s="5"/>
      <c r="J83" s="5"/>
    </row>
    <row r="84" spans="1:10" ht="11.45" customHeight="1" x14ac:dyDescent="0.2">
      <c r="E84" s="42"/>
      <c r="F84" s="42"/>
      <c r="G84" s="42"/>
      <c r="H84" s="42"/>
      <c r="I84" s="5"/>
      <c r="J84" s="5"/>
    </row>
    <row r="85" spans="1:10" ht="11.45" customHeight="1" x14ac:dyDescent="0.2">
      <c r="I85" s="5"/>
      <c r="J85" s="5"/>
    </row>
    <row r="86" spans="1:10" x14ac:dyDescent="0.2">
      <c r="I86" s="5"/>
      <c r="J86" s="5"/>
    </row>
    <row r="87" spans="1:10" x14ac:dyDescent="0.2">
      <c r="J87" s="5"/>
    </row>
    <row r="88" spans="1:10" x14ac:dyDescent="0.2">
      <c r="J88" s="5"/>
    </row>
    <row r="89" spans="1:10" x14ac:dyDescent="0.2">
      <c r="J89" s="5"/>
    </row>
    <row r="90" spans="1:10" x14ac:dyDescent="0.2">
      <c r="J90" s="5"/>
    </row>
    <row r="91" spans="1:10" x14ac:dyDescent="0.2">
      <c r="J91" s="5"/>
    </row>
    <row r="92" spans="1:10" x14ac:dyDescent="0.2">
      <c r="J92" s="5"/>
    </row>
    <row r="93" spans="1:10" x14ac:dyDescent="0.2">
      <c r="J93" s="5"/>
    </row>
    <row r="94" spans="1:10" x14ac:dyDescent="0.2">
      <c r="J94" s="5"/>
    </row>
    <row r="95" spans="1:10" x14ac:dyDescent="0.2">
      <c r="J95" s="5"/>
    </row>
    <row r="96" spans="1:10" x14ac:dyDescent="0.2">
      <c r="J96" s="5"/>
    </row>
    <row r="97" spans="10:10" x14ac:dyDescent="0.2">
      <c r="J97" s="5"/>
    </row>
    <row r="98" spans="10:10" x14ac:dyDescent="0.2">
      <c r="J98" s="5"/>
    </row>
    <row r="99" spans="10:10" x14ac:dyDescent="0.2">
      <c r="J99" s="5"/>
    </row>
    <row r="100" spans="10:10" x14ac:dyDescent="0.2">
      <c r="J100" s="5"/>
    </row>
    <row r="101" spans="10:10" x14ac:dyDescent="0.2">
      <c r="J101" s="5"/>
    </row>
    <row r="102" spans="10:10" x14ac:dyDescent="0.2">
      <c r="J102" s="5"/>
    </row>
    <row r="103" spans="10:10" x14ac:dyDescent="0.2">
      <c r="J103" s="5"/>
    </row>
    <row r="104" spans="10:10" x14ac:dyDescent="0.2">
      <c r="J104" s="5"/>
    </row>
    <row r="105" spans="10:10" x14ac:dyDescent="0.2">
      <c r="J105" s="5"/>
    </row>
    <row r="106" spans="10:10" x14ac:dyDescent="0.2">
      <c r="J106" s="5"/>
    </row>
    <row r="107" spans="10:10" x14ac:dyDescent="0.2">
      <c r="J107" s="5"/>
    </row>
    <row r="108" spans="10:10" x14ac:dyDescent="0.2">
      <c r="J108" s="5"/>
    </row>
    <row r="109" spans="10:10" x14ac:dyDescent="0.2">
      <c r="J109" s="5"/>
    </row>
    <row r="110" spans="10:10" x14ac:dyDescent="0.2">
      <c r="J110" s="5"/>
    </row>
    <row r="111" spans="10:10" x14ac:dyDescent="0.2">
      <c r="J111" s="5"/>
    </row>
    <row r="114" spans="8:8" x14ac:dyDescent="0.2">
      <c r="H114" s="13"/>
    </row>
  </sheetData>
  <pageMargins left="0.59055118110236227" right="0" top="0" bottom="0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2"/>
  <sheetViews>
    <sheetView zoomScaleNormal="100" workbookViewId="0">
      <selection activeCell="F17" sqref="F17"/>
    </sheetView>
  </sheetViews>
  <sheetFormatPr defaultRowHeight="12.75" x14ac:dyDescent="0.2"/>
  <cols>
    <col min="1" max="2" width="5.7109375" customWidth="1"/>
    <col min="3" max="3" width="1.28515625" customWidth="1"/>
    <col min="4" max="4" width="31.7109375" customWidth="1"/>
    <col min="5" max="5" width="12.28515625" customWidth="1"/>
    <col min="6" max="6" width="12.42578125" customWidth="1"/>
    <col min="7" max="7" width="13" customWidth="1"/>
    <col min="8" max="8" width="13.7109375" customWidth="1"/>
  </cols>
  <sheetData>
    <row r="1" spans="1:10" ht="7.15" customHeight="1" x14ac:dyDescent="0.2">
      <c r="A1" s="1"/>
      <c r="B1" s="1"/>
      <c r="C1" s="1"/>
      <c r="D1" s="1"/>
      <c r="E1" s="1"/>
      <c r="F1" s="2"/>
      <c r="G1" s="2"/>
      <c r="H1" s="2"/>
      <c r="J1" s="5"/>
    </row>
    <row r="2" spans="1:10" ht="15" x14ac:dyDescent="0.25">
      <c r="A2" s="3" t="s">
        <v>47</v>
      </c>
      <c r="B2" s="3"/>
      <c r="C2" s="3"/>
      <c r="D2" s="3"/>
      <c r="E2" s="4" t="s">
        <v>48</v>
      </c>
      <c r="G2" s="4"/>
      <c r="H2" s="4"/>
      <c r="J2" s="5"/>
    </row>
    <row r="3" spans="1:10" ht="11.45" customHeight="1" x14ac:dyDescent="0.2">
      <c r="A3" s="14" t="s">
        <v>17</v>
      </c>
      <c r="B3" s="14"/>
      <c r="C3" s="14"/>
      <c r="D3" s="4"/>
      <c r="E3" s="4"/>
      <c r="F3" s="4"/>
      <c r="G3" s="27" t="s">
        <v>0</v>
      </c>
      <c r="H3" s="14"/>
      <c r="J3" s="5"/>
    </row>
    <row r="4" spans="1:10" x14ac:dyDescent="0.2">
      <c r="A4" s="15" t="s">
        <v>1</v>
      </c>
      <c r="B4" s="15"/>
      <c r="C4" s="15"/>
      <c r="D4" s="16"/>
      <c r="E4" s="17" t="s">
        <v>2</v>
      </c>
      <c r="F4" s="18" t="s">
        <v>3</v>
      </c>
      <c r="G4" s="18" t="s">
        <v>34</v>
      </c>
      <c r="H4" s="18" t="s">
        <v>4</v>
      </c>
      <c r="I4" s="5"/>
      <c r="J4" s="5"/>
    </row>
    <row r="5" spans="1:10" x14ac:dyDescent="0.2">
      <c r="A5" s="19"/>
      <c r="B5" s="12">
        <v>4111</v>
      </c>
      <c r="C5" s="19"/>
      <c r="D5" s="53" t="s">
        <v>39</v>
      </c>
      <c r="E5" s="20">
        <v>0</v>
      </c>
      <c r="F5" s="20">
        <v>0</v>
      </c>
      <c r="G5" s="20">
        <v>4468</v>
      </c>
      <c r="H5" s="20">
        <f>F5+G5</f>
        <v>4468</v>
      </c>
      <c r="I5" s="5"/>
      <c r="J5" s="5"/>
    </row>
    <row r="6" spans="1:10" ht="11.45" customHeight="1" x14ac:dyDescent="0.2">
      <c r="A6" s="19"/>
      <c r="B6" s="12">
        <v>4116</v>
      </c>
      <c r="C6" s="19"/>
      <c r="D6" s="12" t="s">
        <v>21</v>
      </c>
      <c r="E6" s="20">
        <v>0</v>
      </c>
      <c r="F6" s="20">
        <v>0</v>
      </c>
      <c r="G6" s="20">
        <v>115945</v>
      </c>
      <c r="H6" s="20">
        <f>F6+G6</f>
        <v>115945</v>
      </c>
      <c r="I6" s="5"/>
      <c r="J6" s="5"/>
    </row>
    <row r="7" spans="1:10" ht="11.45" customHeight="1" x14ac:dyDescent="0.2">
      <c r="A7" s="19">
        <v>6330</v>
      </c>
      <c r="B7" s="12">
        <v>4134</v>
      </c>
      <c r="C7" s="19"/>
      <c r="D7" s="12" t="s">
        <v>50</v>
      </c>
      <c r="E7" s="20">
        <v>0</v>
      </c>
      <c r="F7" s="20">
        <v>0</v>
      </c>
      <c r="G7" s="20">
        <v>6200000</v>
      </c>
      <c r="H7" s="20">
        <f>F7+G7</f>
        <v>6200000</v>
      </c>
      <c r="I7" s="5"/>
      <c r="J7" s="5"/>
    </row>
    <row r="8" spans="1:10" ht="11.45" customHeight="1" x14ac:dyDescent="0.2">
      <c r="A8" s="21"/>
      <c r="B8" s="10">
        <v>4229</v>
      </c>
      <c r="C8" s="21"/>
      <c r="D8" s="10" t="s">
        <v>58</v>
      </c>
      <c r="E8" s="22">
        <v>0</v>
      </c>
      <c r="F8" s="22">
        <v>0</v>
      </c>
      <c r="G8" s="22">
        <v>108820</v>
      </c>
      <c r="H8" s="22">
        <f>F8+G8</f>
        <v>108820</v>
      </c>
      <c r="I8" s="5"/>
      <c r="J8" s="5"/>
    </row>
    <row r="9" spans="1:10" ht="11.45" customHeight="1" x14ac:dyDescent="0.2">
      <c r="A9" s="23" t="s">
        <v>5</v>
      </c>
      <c r="B9" s="23"/>
      <c r="C9" s="23"/>
      <c r="D9" s="24"/>
      <c r="E9" s="25">
        <f>SUM(E5:E8)</f>
        <v>0</v>
      </c>
      <c r="F9" s="25">
        <f>SUM(F5:F8)</f>
        <v>0</v>
      </c>
      <c r="G9" s="26">
        <f>SUM(G5:G8)</f>
        <v>6429233</v>
      </c>
      <c r="H9" s="25">
        <f>SUM(H5:H8)</f>
        <v>6429233</v>
      </c>
      <c r="I9" s="5"/>
      <c r="J9" s="5"/>
    </row>
    <row r="10" spans="1:10" ht="11.45" customHeight="1" x14ac:dyDescent="0.2">
      <c r="A10" s="14"/>
      <c r="B10" s="14"/>
      <c r="C10" s="14"/>
      <c r="D10" s="4"/>
      <c r="E10" s="4"/>
      <c r="F10" s="4"/>
      <c r="G10" s="27"/>
      <c r="H10" s="14"/>
      <c r="I10" s="5"/>
      <c r="J10" s="5"/>
    </row>
    <row r="11" spans="1:10" ht="11.45" customHeight="1" x14ac:dyDescent="0.2">
      <c r="A11" s="28" t="s">
        <v>12</v>
      </c>
      <c r="B11" s="28"/>
      <c r="C11" s="28"/>
      <c r="D11" s="11"/>
      <c r="E11" s="29" t="s">
        <v>2</v>
      </c>
      <c r="F11" s="30" t="s">
        <v>3</v>
      </c>
      <c r="G11" s="30" t="s">
        <v>27</v>
      </c>
      <c r="H11" s="30" t="s">
        <v>4</v>
      </c>
      <c r="I11" s="5"/>
      <c r="J11" s="5"/>
    </row>
    <row r="12" spans="1:10" ht="11.45" customHeight="1" x14ac:dyDescent="0.2">
      <c r="A12" s="19">
        <v>3113</v>
      </c>
      <c r="B12" s="12">
        <v>5336</v>
      </c>
      <c r="C12" s="19"/>
      <c r="D12" s="53" t="s">
        <v>49</v>
      </c>
      <c r="E12" s="20">
        <v>0</v>
      </c>
      <c r="F12" s="20">
        <v>226608</v>
      </c>
      <c r="G12" s="20">
        <v>45000</v>
      </c>
      <c r="H12" s="20">
        <f>F12+G12</f>
        <v>271608</v>
      </c>
      <c r="I12" s="5"/>
      <c r="J12" s="5"/>
    </row>
    <row r="13" spans="1:10" ht="11.45" customHeight="1" x14ac:dyDescent="0.2">
      <c r="A13" s="21"/>
      <c r="B13" s="10">
        <v>6121</v>
      </c>
      <c r="C13" s="21"/>
      <c r="D13" s="43" t="s">
        <v>52</v>
      </c>
      <c r="E13" s="22">
        <v>0</v>
      </c>
      <c r="F13" s="22">
        <v>0</v>
      </c>
      <c r="G13" s="22">
        <v>46661</v>
      </c>
      <c r="H13" s="22">
        <f>F13+G13</f>
        <v>46661</v>
      </c>
      <c r="I13" s="5"/>
      <c r="J13" s="5"/>
    </row>
    <row r="14" spans="1:10" ht="11.45" customHeight="1" x14ac:dyDescent="0.2">
      <c r="A14" s="23" t="s">
        <v>32</v>
      </c>
      <c r="B14" s="23"/>
      <c r="C14" s="23"/>
      <c r="D14" s="24"/>
      <c r="E14" s="25">
        <f>SUM(E12:E13)</f>
        <v>0</v>
      </c>
      <c r="F14" s="25">
        <f>SUM(F12:F13)</f>
        <v>226608</v>
      </c>
      <c r="G14" s="31">
        <f>SUM(G12:G13)</f>
        <v>91661</v>
      </c>
      <c r="H14" s="25">
        <f>SUM(H12:H13)</f>
        <v>318269</v>
      </c>
      <c r="I14" s="5"/>
      <c r="J14" s="5"/>
    </row>
    <row r="15" spans="1:10" ht="11.45" customHeight="1" x14ac:dyDescent="0.2">
      <c r="A15" s="14"/>
      <c r="B15" s="14"/>
      <c r="C15" s="14"/>
      <c r="D15" s="4"/>
      <c r="E15" s="49"/>
      <c r="F15" s="49"/>
      <c r="G15" s="50"/>
      <c r="H15" s="49"/>
      <c r="I15" s="5"/>
      <c r="J15" s="5"/>
    </row>
    <row r="16" spans="1:10" ht="11.45" customHeight="1" x14ac:dyDescent="0.2">
      <c r="A16" s="19">
        <v>3392</v>
      </c>
      <c r="B16" s="12">
        <v>6121</v>
      </c>
      <c r="C16" s="19"/>
      <c r="D16" s="12" t="s">
        <v>57</v>
      </c>
      <c r="E16" s="20">
        <v>35824140</v>
      </c>
      <c r="F16" s="20">
        <v>35824140</v>
      </c>
      <c r="G16" s="20">
        <v>72600</v>
      </c>
      <c r="H16" s="20">
        <f>F16+G16</f>
        <v>35896740</v>
      </c>
      <c r="I16" s="5"/>
      <c r="J16" s="5"/>
    </row>
    <row r="17" spans="1:10" ht="11.45" customHeight="1" x14ac:dyDescent="0.2">
      <c r="A17" s="21"/>
      <c r="B17" s="10">
        <v>6122</v>
      </c>
      <c r="C17" s="21"/>
      <c r="D17" s="10" t="s">
        <v>59</v>
      </c>
      <c r="E17" s="22">
        <v>2000000</v>
      </c>
      <c r="F17" s="22">
        <v>2000000</v>
      </c>
      <c r="G17" s="22">
        <v>36220</v>
      </c>
      <c r="H17" s="22">
        <f>F17+G17</f>
        <v>2036220</v>
      </c>
      <c r="I17" s="5"/>
      <c r="J17" s="5"/>
    </row>
    <row r="18" spans="1:10" ht="11.45" customHeight="1" x14ac:dyDescent="0.2">
      <c r="A18" s="23" t="s">
        <v>14</v>
      </c>
      <c r="B18" s="23"/>
      <c r="C18" s="23"/>
      <c r="D18" s="24"/>
      <c r="E18" s="25">
        <f>SUM(E16:E17)</f>
        <v>37824140</v>
      </c>
      <c r="F18" s="25">
        <f>SUM(F16:F17)</f>
        <v>37824140</v>
      </c>
      <c r="G18" s="31">
        <f>SUM(G16:G17)</f>
        <v>108820</v>
      </c>
      <c r="H18" s="25">
        <f>SUM(H16:H17)</f>
        <v>37932960</v>
      </c>
      <c r="I18" s="5"/>
      <c r="J18" s="5"/>
    </row>
    <row r="19" spans="1:10" ht="11.45" customHeight="1" x14ac:dyDescent="0.2">
      <c r="A19" s="14"/>
      <c r="B19" s="14"/>
      <c r="C19" s="14"/>
      <c r="D19" s="4"/>
      <c r="E19" s="49"/>
      <c r="F19" s="49"/>
      <c r="G19" s="50"/>
      <c r="H19" s="49"/>
      <c r="I19" s="5"/>
      <c r="J19" s="5"/>
    </row>
    <row r="20" spans="1:10" ht="11.45" customHeight="1" x14ac:dyDescent="0.2">
      <c r="A20" s="21">
        <v>3631</v>
      </c>
      <c r="B20" s="10">
        <v>5171</v>
      </c>
      <c r="C20" s="21"/>
      <c r="D20" s="43" t="s">
        <v>53</v>
      </c>
      <c r="E20" s="22">
        <v>20000</v>
      </c>
      <c r="F20" s="22">
        <v>20000</v>
      </c>
      <c r="G20" s="22">
        <v>60000</v>
      </c>
      <c r="H20" s="22">
        <f>F20+G20</f>
        <v>80000</v>
      </c>
      <c r="I20" s="5"/>
      <c r="J20" s="5"/>
    </row>
    <row r="21" spans="1:10" ht="11.45" customHeight="1" x14ac:dyDescent="0.2">
      <c r="A21" s="23" t="s">
        <v>54</v>
      </c>
      <c r="B21" s="23"/>
      <c r="C21" s="23"/>
      <c r="D21" s="24"/>
      <c r="E21" s="25">
        <f>SUM(E20:E20)</f>
        <v>20000</v>
      </c>
      <c r="F21" s="25">
        <f>SUM(F20:F20)</f>
        <v>20000</v>
      </c>
      <c r="G21" s="31">
        <f>SUM(G20:G20)</f>
        <v>60000</v>
      </c>
      <c r="H21" s="25">
        <f>SUM(H20:H20)</f>
        <v>80000</v>
      </c>
      <c r="I21" s="5"/>
      <c r="J21" s="5"/>
    </row>
    <row r="22" spans="1:10" ht="11.45" customHeight="1" x14ac:dyDescent="0.2">
      <c r="A22" s="14"/>
      <c r="B22" s="14"/>
      <c r="C22" s="14"/>
      <c r="D22" s="4"/>
      <c r="E22" s="4"/>
      <c r="F22" s="4"/>
      <c r="G22" s="27"/>
      <c r="H22" s="14"/>
      <c r="I22" s="5"/>
      <c r="J22" s="5"/>
    </row>
    <row r="23" spans="1:10" ht="11.45" customHeight="1" x14ac:dyDescent="0.2">
      <c r="A23" s="19">
        <v>6171</v>
      </c>
      <c r="B23" s="12">
        <v>5011</v>
      </c>
      <c r="C23" s="19"/>
      <c r="D23" s="12" t="s">
        <v>22</v>
      </c>
      <c r="E23" s="20">
        <v>0</v>
      </c>
      <c r="F23" s="20">
        <v>0</v>
      </c>
      <c r="G23" s="20">
        <v>86526</v>
      </c>
      <c r="H23" s="20">
        <f>F23+G23</f>
        <v>86526</v>
      </c>
      <c r="I23" s="5"/>
      <c r="J23" s="5"/>
    </row>
    <row r="24" spans="1:10" ht="11.45" customHeight="1" x14ac:dyDescent="0.2">
      <c r="A24" s="19"/>
      <c r="B24" s="12">
        <v>5031</v>
      </c>
      <c r="C24" s="19"/>
      <c r="D24" s="12" t="s">
        <v>23</v>
      </c>
      <c r="E24" s="20">
        <v>0</v>
      </c>
      <c r="F24" s="20">
        <v>0</v>
      </c>
      <c r="G24" s="20">
        <v>21632</v>
      </c>
      <c r="H24" s="20">
        <f t="shared" ref="H24:H25" si="0">F24+G24</f>
        <v>21632</v>
      </c>
      <c r="I24" s="5"/>
      <c r="J24" s="5"/>
    </row>
    <row r="25" spans="1:10" ht="11.45" customHeight="1" x14ac:dyDescent="0.2">
      <c r="A25" s="21"/>
      <c r="B25" s="10">
        <v>5032</v>
      </c>
      <c r="C25" s="21"/>
      <c r="D25" s="10" t="s">
        <v>24</v>
      </c>
      <c r="E25" s="22">
        <v>0</v>
      </c>
      <c r="F25" s="22">
        <v>0</v>
      </c>
      <c r="G25" s="22">
        <v>7787</v>
      </c>
      <c r="H25" s="22">
        <f t="shared" si="0"/>
        <v>7787</v>
      </c>
      <c r="I25" s="5"/>
      <c r="J25" s="5"/>
    </row>
    <row r="26" spans="1:10" ht="11.45" customHeight="1" x14ac:dyDescent="0.2">
      <c r="A26" s="23" t="s">
        <v>13</v>
      </c>
      <c r="B26" s="23"/>
      <c r="C26" s="23"/>
      <c r="D26" s="24"/>
      <c r="E26" s="25">
        <f>SUM(E23:E25)</f>
        <v>0</v>
      </c>
      <c r="F26" s="25">
        <f>SUM(F23:F25)</f>
        <v>0</v>
      </c>
      <c r="G26" s="31">
        <f>SUM(G23:G25)</f>
        <v>115945</v>
      </c>
      <c r="H26" s="25">
        <f>SUM(H23:H25)</f>
        <v>115945</v>
      </c>
      <c r="I26" s="5"/>
      <c r="J26" s="5"/>
    </row>
    <row r="27" spans="1:10" ht="11.45" customHeight="1" x14ac:dyDescent="0.2">
      <c r="A27" s="14"/>
      <c r="B27" s="14"/>
      <c r="C27" s="14"/>
      <c r="D27" s="4"/>
      <c r="E27" s="49"/>
      <c r="F27" s="49"/>
      <c r="G27" s="50"/>
      <c r="H27" s="49"/>
      <c r="I27" s="5"/>
      <c r="J27" s="5"/>
    </row>
    <row r="28" spans="1:10" ht="11.45" customHeight="1" x14ac:dyDescent="0.2">
      <c r="A28" s="21">
        <v>6330</v>
      </c>
      <c r="B28" s="10">
        <v>5345</v>
      </c>
      <c r="C28" s="21"/>
      <c r="D28" s="43" t="s">
        <v>33</v>
      </c>
      <c r="E28" s="22">
        <v>0</v>
      </c>
      <c r="F28" s="22">
        <v>0</v>
      </c>
      <c r="G28" s="22">
        <v>6200000</v>
      </c>
      <c r="H28" s="22">
        <f>F28+G28</f>
        <v>6200000</v>
      </c>
      <c r="I28" s="5"/>
      <c r="J28" s="5"/>
    </row>
    <row r="29" spans="1:10" ht="11.45" customHeight="1" x14ac:dyDescent="0.2">
      <c r="A29" s="23" t="s">
        <v>51</v>
      </c>
      <c r="B29" s="23"/>
      <c r="C29" s="23"/>
      <c r="D29" s="24"/>
      <c r="E29" s="25">
        <f>SUM(E28:E28)</f>
        <v>0</v>
      </c>
      <c r="F29" s="25">
        <f>SUM(F28:F28)</f>
        <v>0</v>
      </c>
      <c r="G29" s="31">
        <f>SUM(G28:G28)</f>
        <v>6200000</v>
      </c>
      <c r="H29" s="25">
        <f>SUM(H28:H28)</f>
        <v>6200000</v>
      </c>
      <c r="I29" s="5"/>
      <c r="J29" s="5"/>
    </row>
    <row r="30" spans="1:10" ht="11.45" customHeight="1" x14ac:dyDescent="0.2">
      <c r="A30" s="14"/>
      <c r="B30" s="14"/>
      <c r="C30" s="14"/>
      <c r="D30" s="4"/>
      <c r="E30" s="49"/>
      <c r="F30" s="49"/>
      <c r="G30" s="50"/>
      <c r="H30" s="49"/>
      <c r="I30" s="5"/>
      <c r="J30" s="5"/>
    </row>
    <row r="31" spans="1:10" ht="11.45" customHeight="1" x14ac:dyDescent="0.2">
      <c r="A31" s="14"/>
      <c r="B31" s="14"/>
      <c r="C31" s="14"/>
      <c r="D31" s="4"/>
      <c r="E31" s="4"/>
      <c r="F31" s="4"/>
      <c r="G31" s="27"/>
      <c r="H31" s="14"/>
      <c r="I31" s="5"/>
      <c r="J31" s="5"/>
    </row>
    <row r="32" spans="1:10" ht="11.45" customHeight="1" x14ac:dyDescent="0.2">
      <c r="A32" s="28" t="s">
        <v>6</v>
      </c>
      <c r="B32" s="28"/>
      <c r="C32" s="28"/>
      <c r="D32" s="11"/>
      <c r="E32" s="30"/>
      <c r="F32" s="30"/>
      <c r="G32" s="54">
        <f>G14+G18+G21+G26+G29</f>
        <v>6576426</v>
      </c>
      <c r="H32" s="30"/>
      <c r="I32" s="5"/>
      <c r="J32" s="5"/>
    </row>
    <row r="33" spans="1:10" ht="7.9" customHeight="1" x14ac:dyDescent="0.2">
      <c r="A33" s="14"/>
      <c r="B33" s="14"/>
      <c r="C33" s="14"/>
      <c r="D33" s="4"/>
      <c r="E33" s="4"/>
      <c r="F33" s="4"/>
      <c r="G33" s="27" t="s">
        <v>15</v>
      </c>
      <c r="H33" s="14"/>
      <c r="I33" s="5"/>
      <c r="J33" s="5"/>
    </row>
    <row r="34" spans="1:10" ht="11.45" customHeight="1" x14ac:dyDescent="0.2">
      <c r="A34" s="32" t="s">
        <v>10</v>
      </c>
      <c r="B34" s="8"/>
      <c r="C34" s="8"/>
      <c r="D34" s="33">
        <f>G9</f>
        <v>6429233</v>
      </c>
      <c r="E34" s="34"/>
      <c r="F34" s="7"/>
      <c r="G34" s="7"/>
      <c r="H34" s="7"/>
      <c r="I34" s="5"/>
      <c r="J34" s="5"/>
    </row>
    <row r="35" spans="1:10" ht="11.45" customHeight="1" x14ac:dyDescent="0.2">
      <c r="A35" s="35" t="s">
        <v>11</v>
      </c>
      <c r="B35" s="35"/>
      <c r="C35" s="36"/>
      <c r="D35" s="37">
        <f>G32</f>
        <v>6576426</v>
      </c>
      <c r="E35" s="38"/>
      <c r="F35" s="38" t="s">
        <v>7</v>
      </c>
      <c r="G35" s="38">
        <f>D34-D35</f>
        <v>-147193</v>
      </c>
      <c r="H35" s="39"/>
      <c r="I35" s="5"/>
      <c r="J35" s="5"/>
    </row>
    <row r="36" spans="1:10" ht="7.15" customHeight="1" x14ac:dyDescent="0.2">
      <c r="A36" s="14"/>
      <c r="B36" s="14"/>
      <c r="C36" s="14"/>
      <c r="D36" s="4"/>
      <c r="E36" s="4"/>
      <c r="F36" s="4"/>
      <c r="G36" s="27"/>
      <c r="H36" s="14"/>
      <c r="I36" s="5"/>
      <c r="J36" s="5"/>
    </row>
    <row r="37" spans="1:10" ht="14.45" customHeight="1" x14ac:dyDescent="0.2">
      <c r="A37" s="12" t="s">
        <v>150</v>
      </c>
      <c r="B37" s="12"/>
      <c r="C37" s="40"/>
      <c r="D37" s="12"/>
      <c r="E37" s="40"/>
      <c r="F37" s="40"/>
      <c r="G37" s="40"/>
      <c r="H37" s="41"/>
      <c r="I37" s="5"/>
      <c r="J37" s="5"/>
    </row>
    <row r="38" spans="1:10" ht="14.45" customHeight="1" x14ac:dyDescent="0.2">
      <c r="A38" s="12" t="s">
        <v>151</v>
      </c>
      <c r="B38" s="12"/>
      <c r="C38" s="40"/>
      <c r="D38" s="12"/>
      <c r="E38" s="40"/>
      <c r="F38" s="40"/>
      <c r="G38" s="40"/>
      <c r="H38" s="41"/>
      <c r="I38" s="5"/>
      <c r="J38" s="5"/>
    </row>
    <row r="39" spans="1:10" ht="16.899999999999999" customHeight="1" x14ac:dyDescent="0.2">
      <c r="A39" s="12"/>
      <c r="B39" s="12"/>
      <c r="C39" s="40"/>
      <c r="D39" s="12"/>
      <c r="E39" s="40"/>
      <c r="F39" s="40"/>
      <c r="G39" s="40"/>
      <c r="H39" s="41"/>
      <c r="I39" s="5"/>
      <c r="J39" s="5"/>
    </row>
    <row r="40" spans="1:10" ht="10.15" customHeight="1" x14ac:dyDescent="0.2">
      <c r="A40" s="14" t="s">
        <v>15</v>
      </c>
      <c r="B40" s="14"/>
      <c r="C40" s="14"/>
      <c r="D40" s="4"/>
      <c r="E40" s="4"/>
      <c r="F40" s="4"/>
      <c r="G40" s="27"/>
      <c r="H40" s="14"/>
      <c r="I40" s="5"/>
      <c r="J40" s="5"/>
    </row>
    <row r="41" spans="1:10" ht="12" customHeight="1" x14ac:dyDescent="0.2">
      <c r="A41" s="6" t="s">
        <v>56</v>
      </c>
      <c r="B41" s="6"/>
      <c r="C41" s="6"/>
      <c r="D41" s="6"/>
      <c r="E41" s="42"/>
      <c r="F41" s="42"/>
      <c r="G41" s="4"/>
      <c r="H41" s="42"/>
      <c r="I41" s="5"/>
      <c r="J41" s="5"/>
    </row>
    <row r="42" spans="1:10" ht="12" customHeight="1" x14ac:dyDescent="0.2">
      <c r="A42" s="55"/>
      <c r="B42" s="55"/>
      <c r="C42" s="55"/>
      <c r="D42" s="55"/>
      <c r="E42" s="42"/>
      <c r="F42" s="42"/>
      <c r="G42" s="4"/>
      <c r="H42" s="42"/>
      <c r="I42" s="5"/>
      <c r="J42" s="5"/>
    </row>
    <row r="43" spans="1:10" ht="12" customHeight="1" x14ac:dyDescent="0.2">
      <c r="A43" s="55"/>
      <c r="B43" s="55"/>
      <c r="C43" s="55"/>
      <c r="D43" s="55"/>
      <c r="E43" s="42"/>
      <c r="F43" s="42"/>
      <c r="G43" s="4"/>
      <c r="H43" s="42"/>
      <c r="I43" s="5"/>
      <c r="J43" s="5"/>
    </row>
    <row r="44" spans="1:10" ht="11.45" customHeight="1" x14ac:dyDescent="0.2">
      <c r="A44" s="12" t="s">
        <v>55</v>
      </c>
      <c r="B44" s="12"/>
      <c r="C44" s="12"/>
      <c r="D44" s="12"/>
      <c r="E44" s="12"/>
      <c r="F44" s="40"/>
      <c r="G44" s="41"/>
      <c r="H44" s="41"/>
      <c r="I44" s="5"/>
      <c r="J44" s="5"/>
    </row>
    <row r="45" spans="1:10" ht="11.45" customHeight="1" x14ac:dyDescent="0.2">
      <c r="A45" s="42"/>
      <c r="B45" s="42"/>
      <c r="C45" s="42"/>
      <c r="D45" s="42"/>
      <c r="E45" s="42"/>
      <c r="F45" s="42"/>
      <c r="G45" s="40"/>
      <c r="H45" s="40"/>
      <c r="I45" s="5"/>
      <c r="J45" s="5"/>
    </row>
    <row r="46" spans="1:10" ht="11.45" customHeight="1" x14ac:dyDescent="0.2">
      <c r="A46" s="42"/>
      <c r="B46" s="42"/>
      <c r="C46" s="42"/>
      <c r="D46" s="42"/>
      <c r="E46" s="42"/>
      <c r="F46" s="42"/>
      <c r="G46" s="40"/>
      <c r="H46" s="40"/>
      <c r="I46" s="5"/>
      <c r="J46" s="5"/>
    </row>
    <row r="47" spans="1:10" ht="11.45" customHeight="1" x14ac:dyDescent="0.2">
      <c r="A47" s="42"/>
      <c r="B47" s="42"/>
      <c r="C47" s="42"/>
      <c r="D47" s="42"/>
      <c r="E47" s="42"/>
      <c r="F47" s="42"/>
      <c r="G47" s="40"/>
      <c r="H47" s="40"/>
      <c r="I47" s="5"/>
      <c r="J47" s="5"/>
    </row>
    <row r="48" spans="1:10" ht="11.45" customHeight="1" x14ac:dyDescent="0.2">
      <c r="A48" s="42"/>
      <c r="B48" s="42"/>
      <c r="C48" s="42"/>
      <c r="D48" s="42"/>
      <c r="E48" s="42"/>
      <c r="F48" s="42"/>
      <c r="G48" s="40"/>
      <c r="H48" s="40"/>
      <c r="I48" s="5"/>
      <c r="J48" s="5"/>
    </row>
    <row r="49" spans="1:10" ht="11.45" customHeight="1" x14ac:dyDescent="0.2">
      <c r="A49" s="42"/>
      <c r="B49" s="42"/>
      <c r="C49" s="42"/>
      <c r="D49" s="42"/>
      <c r="E49" s="42"/>
      <c r="F49" s="42"/>
      <c r="G49" s="40"/>
      <c r="H49" s="40"/>
      <c r="I49" s="5"/>
      <c r="J49" s="5"/>
    </row>
    <row r="50" spans="1:10" ht="11.45" customHeight="1" x14ac:dyDescent="0.2">
      <c r="A50" s="42"/>
      <c r="B50" s="42"/>
      <c r="C50" s="42"/>
      <c r="D50" s="42"/>
      <c r="E50" s="42"/>
      <c r="F50" s="42"/>
      <c r="G50" s="40"/>
      <c r="H50" s="40"/>
      <c r="I50" s="5"/>
      <c r="J50" s="5"/>
    </row>
    <row r="51" spans="1:10" ht="11.45" customHeight="1" x14ac:dyDescent="0.2">
      <c r="A51" s="41" t="s">
        <v>8</v>
      </c>
      <c r="B51" s="41"/>
      <c r="C51" s="42"/>
      <c r="D51" s="42"/>
      <c r="E51" s="42"/>
      <c r="F51" s="42"/>
      <c r="G51" s="42"/>
      <c r="H51" s="42"/>
      <c r="I51" s="5"/>
      <c r="J51" s="5"/>
    </row>
    <row r="52" spans="1:10" ht="11.45" customHeight="1" x14ac:dyDescent="0.2">
      <c r="A52" s="40" t="s">
        <v>9</v>
      </c>
      <c r="B52" s="40"/>
      <c r="C52" s="42"/>
      <c r="D52" s="42"/>
      <c r="E52" s="42"/>
      <c r="F52" s="42"/>
      <c r="G52" s="42"/>
      <c r="H52" s="42"/>
      <c r="I52" s="5"/>
      <c r="J52" s="5"/>
    </row>
    <row r="53" spans="1:10" ht="11.45" customHeight="1" x14ac:dyDescent="0.2">
      <c r="I53" s="5"/>
      <c r="J53" s="5"/>
    </row>
    <row r="54" spans="1:10" x14ac:dyDescent="0.2">
      <c r="I54" s="5"/>
      <c r="J54" s="5"/>
    </row>
    <row r="55" spans="1:10" x14ac:dyDescent="0.2">
      <c r="J55" s="5"/>
    </row>
    <row r="56" spans="1:10" x14ac:dyDescent="0.2">
      <c r="J56" s="5"/>
    </row>
    <row r="57" spans="1:10" x14ac:dyDescent="0.2">
      <c r="J57" s="5"/>
    </row>
    <row r="58" spans="1:10" x14ac:dyDescent="0.2">
      <c r="J58" s="5"/>
    </row>
    <row r="59" spans="1:10" x14ac:dyDescent="0.2">
      <c r="E59" t="s">
        <v>36</v>
      </c>
    </row>
    <row r="82" spans="8:8" x14ac:dyDescent="0.2">
      <c r="H82" s="13"/>
    </row>
  </sheetData>
  <pageMargins left="0.59055118110236227" right="0" top="0" bottom="0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8"/>
  <sheetViews>
    <sheetView view="pageBreakPreview" zoomScale="60" zoomScaleNormal="100" workbookViewId="0">
      <selection activeCell="A28" sqref="A28"/>
    </sheetView>
  </sheetViews>
  <sheetFormatPr defaultRowHeight="12.75" x14ac:dyDescent="0.2"/>
  <cols>
    <col min="1" max="2" width="5.7109375" customWidth="1"/>
    <col min="3" max="3" width="1.28515625" customWidth="1"/>
    <col min="4" max="4" width="31.7109375" customWidth="1"/>
    <col min="5" max="5" width="12.28515625" customWidth="1"/>
    <col min="6" max="6" width="12.42578125" customWidth="1"/>
    <col min="7" max="7" width="13" customWidth="1"/>
    <col min="8" max="8" width="13.7109375" customWidth="1"/>
  </cols>
  <sheetData>
    <row r="1" spans="1:10" ht="7.15" customHeight="1" x14ac:dyDescent="0.2">
      <c r="A1" s="1"/>
      <c r="B1" s="1"/>
      <c r="C1" s="1"/>
      <c r="D1" s="1"/>
      <c r="E1" s="1"/>
      <c r="F1" s="2"/>
      <c r="G1" s="2"/>
      <c r="H1" s="2"/>
      <c r="J1" s="5"/>
    </row>
    <row r="2" spans="1:10" ht="15" x14ac:dyDescent="0.25">
      <c r="A2" s="3" t="s">
        <v>37</v>
      </c>
      <c r="B2" s="3"/>
      <c r="C2" s="3"/>
      <c r="D2" s="3"/>
      <c r="E2" s="4" t="s">
        <v>40</v>
      </c>
      <c r="G2" s="4"/>
      <c r="H2" s="4"/>
      <c r="J2" s="5"/>
    </row>
    <row r="3" spans="1:10" ht="11.45" customHeight="1" x14ac:dyDescent="0.2">
      <c r="A3" s="14" t="s">
        <v>17</v>
      </c>
      <c r="B3" s="14"/>
      <c r="C3" s="14"/>
      <c r="D3" s="4"/>
      <c r="E3" s="4"/>
      <c r="F3" s="4"/>
      <c r="G3" s="27" t="s">
        <v>0</v>
      </c>
      <c r="H3" s="14"/>
      <c r="J3" s="5"/>
    </row>
    <row r="4" spans="1:10" x14ac:dyDescent="0.2">
      <c r="A4" s="15" t="s">
        <v>1</v>
      </c>
      <c r="B4" s="15"/>
      <c r="C4" s="15"/>
      <c r="D4" s="16"/>
      <c r="E4" s="17" t="s">
        <v>2</v>
      </c>
      <c r="F4" s="18" t="s">
        <v>3</v>
      </c>
      <c r="G4" s="18" t="s">
        <v>34</v>
      </c>
      <c r="H4" s="18" t="s">
        <v>4</v>
      </c>
      <c r="I4" s="5"/>
      <c r="J4" s="5"/>
    </row>
    <row r="5" spans="1:10" x14ac:dyDescent="0.2">
      <c r="A5" s="19"/>
      <c r="B5" s="12">
        <v>4111</v>
      </c>
      <c r="C5" s="19"/>
      <c r="D5" s="53" t="s">
        <v>39</v>
      </c>
      <c r="E5" s="20">
        <v>0</v>
      </c>
      <c r="F5" s="20">
        <v>0</v>
      </c>
      <c r="G5" s="20">
        <v>27537</v>
      </c>
      <c r="H5" s="20">
        <f>F5+G5</f>
        <v>27537</v>
      </c>
      <c r="I5" s="5"/>
      <c r="J5" s="5"/>
    </row>
    <row r="6" spans="1:10" ht="11.45" customHeight="1" x14ac:dyDescent="0.2">
      <c r="A6" s="19"/>
      <c r="B6" s="12">
        <v>4112</v>
      </c>
      <c r="C6" s="19"/>
      <c r="D6" s="53" t="s">
        <v>25</v>
      </c>
      <c r="E6" s="20">
        <v>408000</v>
      </c>
      <c r="F6" s="20">
        <v>408000</v>
      </c>
      <c r="G6" s="20">
        <v>29500</v>
      </c>
      <c r="H6" s="20">
        <f>F6+G6</f>
        <v>437500</v>
      </c>
      <c r="I6" s="5"/>
      <c r="J6" s="5"/>
    </row>
    <row r="7" spans="1:10" ht="11.45" customHeight="1" x14ac:dyDescent="0.2">
      <c r="A7" s="21"/>
      <c r="B7" s="10">
        <v>4116</v>
      </c>
      <c r="C7" s="21"/>
      <c r="D7" s="43" t="s">
        <v>38</v>
      </c>
      <c r="E7" s="22">
        <v>0</v>
      </c>
      <c r="F7" s="22">
        <v>0</v>
      </c>
      <c r="G7" s="22">
        <v>226608</v>
      </c>
      <c r="H7" s="22">
        <f>F7+G7</f>
        <v>226608</v>
      </c>
      <c r="I7" s="5"/>
      <c r="J7" s="5"/>
    </row>
    <row r="8" spans="1:10" ht="11.45" customHeight="1" x14ac:dyDescent="0.2">
      <c r="A8" s="23" t="s">
        <v>5</v>
      </c>
      <c r="B8" s="23"/>
      <c r="C8" s="23"/>
      <c r="D8" s="24"/>
      <c r="E8" s="25">
        <f>SUM(E5:E7)</f>
        <v>408000</v>
      </c>
      <c r="F8" s="25">
        <f>SUM(F5:F7)</f>
        <v>408000</v>
      </c>
      <c r="G8" s="26">
        <f>SUM(G5:G7)</f>
        <v>283645</v>
      </c>
      <c r="H8" s="25">
        <f>SUM(H5:H7)</f>
        <v>691645</v>
      </c>
      <c r="I8" s="5"/>
      <c r="J8" s="5"/>
    </row>
    <row r="9" spans="1:10" ht="11.45" customHeight="1" x14ac:dyDescent="0.2">
      <c r="A9" s="14"/>
      <c r="B9" s="14"/>
      <c r="C9" s="14"/>
      <c r="D9" s="4"/>
      <c r="E9" s="4"/>
      <c r="F9" s="4"/>
      <c r="G9" s="27"/>
      <c r="H9" s="14"/>
      <c r="I9" s="5"/>
      <c r="J9" s="5"/>
    </row>
    <row r="10" spans="1:10" ht="11.45" customHeight="1" x14ac:dyDescent="0.2">
      <c r="A10" s="28" t="s">
        <v>12</v>
      </c>
      <c r="B10" s="28"/>
      <c r="C10" s="28"/>
      <c r="D10" s="11"/>
      <c r="E10" s="29" t="s">
        <v>2</v>
      </c>
      <c r="F10" s="30" t="s">
        <v>3</v>
      </c>
      <c r="G10" s="30" t="s">
        <v>27</v>
      </c>
      <c r="H10" s="30" t="s">
        <v>4</v>
      </c>
      <c r="I10" s="5"/>
      <c r="J10" s="5"/>
    </row>
    <row r="11" spans="1:10" ht="11.45" customHeight="1" x14ac:dyDescent="0.2">
      <c r="A11" s="21">
        <v>3113</v>
      </c>
      <c r="B11" s="10">
        <v>5336</v>
      </c>
      <c r="C11" s="21"/>
      <c r="D11" s="43" t="s">
        <v>38</v>
      </c>
      <c r="E11" s="22">
        <v>0</v>
      </c>
      <c r="F11" s="22">
        <v>0</v>
      </c>
      <c r="G11" s="22">
        <v>226608</v>
      </c>
      <c r="H11" s="22">
        <f>F11+G11</f>
        <v>226608</v>
      </c>
      <c r="I11" s="5"/>
      <c r="J11" s="5"/>
    </row>
    <row r="12" spans="1:10" ht="11.45" customHeight="1" x14ac:dyDescent="0.2">
      <c r="A12" s="23" t="s">
        <v>32</v>
      </c>
      <c r="B12" s="23"/>
      <c r="C12" s="23"/>
      <c r="D12" s="24"/>
      <c r="E12" s="25">
        <f>SUM(E11:E11)</f>
        <v>0</v>
      </c>
      <c r="F12" s="25">
        <f>SUM(F11:F11)</f>
        <v>0</v>
      </c>
      <c r="G12" s="31">
        <f>SUM(G11:G11)</f>
        <v>226608</v>
      </c>
      <c r="H12" s="25">
        <f>SUM(H11:H11)</f>
        <v>226608</v>
      </c>
      <c r="I12" s="5"/>
      <c r="J12" s="5"/>
    </row>
    <row r="13" spans="1:10" ht="11.45" customHeight="1" x14ac:dyDescent="0.2">
      <c r="A13" s="14"/>
      <c r="B13" s="14"/>
      <c r="C13" s="14"/>
      <c r="D13" s="4"/>
      <c r="E13" s="4"/>
      <c r="F13" s="4"/>
      <c r="G13" s="27"/>
      <c r="H13" s="14"/>
      <c r="I13" s="5"/>
      <c r="J13" s="5"/>
    </row>
    <row r="14" spans="1:10" ht="11.45" customHeight="1" x14ac:dyDescent="0.2">
      <c r="A14" s="21">
        <v>3636</v>
      </c>
      <c r="B14" s="10">
        <v>5166</v>
      </c>
      <c r="C14" s="21"/>
      <c r="D14" s="43" t="s">
        <v>45</v>
      </c>
      <c r="E14" s="22">
        <v>0</v>
      </c>
      <c r="F14" s="22">
        <v>0</v>
      </c>
      <c r="G14" s="22">
        <v>30000</v>
      </c>
      <c r="H14" s="22">
        <f>F14+G14</f>
        <v>30000</v>
      </c>
      <c r="I14" s="5"/>
      <c r="J14" s="5"/>
    </row>
    <row r="15" spans="1:10" ht="11.45" customHeight="1" x14ac:dyDescent="0.2">
      <c r="A15" s="23" t="s">
        <v>46</v>
      </c>
      <c r="B15" s="23"/>
      <c r="C15" s="23"/>
      <c r="D15" s="24"/>
      <c r="E15" s="25">
        <f>SUM(E14:E14)</f>
        <v>0</v>
      </c>
      <c r="F15" s="25">
        <f>SUM(F14:F14)</f>
        <v>0</v>
      </c>
      <c r="G15" s="31">
        <f>SUM(G14:G14)</f>
        <v>30000</v>
      </c>
      <c r="H15" s="25">
        <f>SUM(H14:H14)</f>
        <v>30000</v>
      </c>
      <c r="I15" s="5"/>
      <c r="J15" s="5"/>
    </row>
    <row r="16" spans="1:10" ht="11.45" customHeight="1" x14ac:dyDescent="0.2">
      <c r="A16" s="14"/>
      <c r="B16" s="14"/>
      <c r="C16" s="14"/>
      <c r="D16" s="4"/>
      <c r="E16" s="4"/>
      <c r="F16" s="4"/>
      <c r="G16" s="27"/>
      <c r="H16" s="14"/>
      <c r="I16" s="5"/>
      <c r="J16" s="5"/>
    </row>
    <row r="17" spans="1:10" ht="11.45" customHeight="1" x14ac:dyDescent="0.2">
      <c r="A17" s="19">
        <v>6118</v>
      </c>
      <c r="B17" s="12">
        <v>5021</v>
      </c>
      <c r="C17" s="19"/>
      <c r="D17" s="12" t="s">
        <v>41</v>
      </c>
      <c r="E17" s="20">
        <v>0</v>
      </c>
      <c r="F17" s="20">
        <v>0</v>
      </c>
      <c r="G17" s="20">
        <v>17119</v>
      </c>
      <c r="H17" s="20">
        <f>F17+G17</f>
        <v>17119</v>
      </c>
      <c r="I17" s="5"/>
      <c r="J17" s="5"/>
    </row>
    <row r="18" spans="1:10" ht="11.45" customHeight="1" x14ac:dyDescent="0.2">
      <c r="A18" s="19"/>
      <c r="B18" s="12">
        <v>5139</v>
      </c>
      <c r="C18" s="19"/>
      <c r="D18" s="12" t="s">
        <v>42</v>
      </c>
      <c r="E18" s="20">
        <v>0</v>
      </c>
      <c r="F18" s="20">
        <v>0</v>
      </c>
      <c r="G18" s="20">
        <v>11734</v>
      </c>
      <c r="H18" s="20">
        <f>F18+G18</f>
        <v>11734</v>
      </c>
      <c r="I18" s="5"/>
      <c r="J18" s="5"/>
    </row>
    <row r="19" spans="1:10" ht="11.45" customHeight="1" x14ac:dyDescent="0.2">
      <c r="A19" s="21"/>
      <c r="B19" s="10">
        <v>5175</v>
      </c>
      <c r="C19" s="21"/>
      <c r="D19" s="10" t="s">
        <v>43</v>
      </c>
      <c r="E19" s="22">
        <v>0</v>
      </c>
      <c r="F19" s="22">
        <v>0</v>
      </c>
      <c r="G19" s="22">
        <v>3152</v>
      </c>
      <c r="H19" s="22">
        <f>F19+G19</f>
        <v>3152</v>
      </c>
      <c r="I19" s="5"/>
      <c r="J19" s="5"/>
    </row>
    <row r="20" spans="1:10" ht="11.45" customHeight="1" x14ac:dyDescent="0.2">
      <c r="A20" s="23" t="s">
        <v>13</v>
      </c>
      <c r="B20" s="23"/>
      <c r="C20" s="23"/>
      <c r="D20" s="24"/>
      <c r="E20" s="25">
        <f>SUM(E17:E19)</f>
        <v>0</v>
      </c>
      <c r="F20" s="25">
        <f>SUM(F17:F19)</f>
        <v>0</v>
      </c>
      <c r="G20" s="31">
        <f>SUM(G17:G19)</f>
        <v>32005</v>
      </c>
      <c r="H20" s="25">
        <f>SUM(H17:H19)</f>
        <v>32005</v>
      </c>
      <c r="I20" s="5"/>
      <c r="J20" s="5"/>
    </row>
    <row r="21" spans="1:10" ht="11.45" customHeight="1" x14ac:dyDescent="0.2">
      <c r="A21" s="14"/>
      <c r="B21" s="14"/>
      <c r="C21" s="14"/>
      <c r="D21" s="4"/>
      <c r="E21" s="4"/>
      <c r="F21" s="4"/>
      <c r="G21" s="27"/>
      <c r="H21" s="14"/>
      <c r="I21" s="5"/>
      <c r="J21" s="5"/>
    </row>
    <row r="22" spans="1:10" ht="11.45" customHeight="1" x14ac:dyDescent="0.2">
      <c r="A22" s="28" t="s">
        <v>6</v>
      </c>
      <c r="B22" s="28"/>
      <c r="C22" s="28"/>
      <c r="D22" s="11"/>
      <c r="E22" s="30"/>
      <c r="F22" s="30"/>
      <c r="G22" s="54">
        <f>G12+G15+G20</f>
        <v>288613</v>
      </c>
      <c r="H22" s="30"/>
      <c r="I22" s="5"/>
      <c r="J22" s="5"/>
    </row>
    <row r="23" spans="1:10" ht="7.9" customHeight="1" x14ac:dyDescent="0.2">
      <c r="A23" s="14"/>
      <c r="B23" s="14"/>
      <c r="C23" s="14"/>
      <c r="D23" s="4"/>
      <c r="E23" s="4"/>
      <c r="F23" s="4"/>
      <c r="G23" s="27" t="s">
        <v>15</v>
      </c>
      <c r="H23" s="14"/>
      <c r="I23" s="5"/>
      <c r="J23" s="5"/>
    </row>
    <row r="24" spans="1:10" ht="11.45" customHeight="1" x14ac:dyDescent="0.2">
      <c r="A24" s="32" t="s">
        <v>10</v>
      </c>
      <c r="B24" s="8"/>
      <c r="C24" s="8"/>
      <c r="D24" s="33">
        <f>G8</f>
        <v>283645</v>
      </c>
      <c r="E24" s="34"/>
      <c r="F24" s="7"/>
      <c r="G24" s="7"/>
      <c r="H24" s="7"/>
      <c r="I24" s="5"/>
      <c r="J24" s="5"/>
    </row>
    <row r="25" spans="1:10" ht="11.45" customHeight="1" x14ac:dyDescent="0.2">
      <c r="A25" s="35" t="s">
        <v>11</v>
      </c>
      <c r="B25" s="35"/>
      <c r="C25" s="36"/>
      <c r="D25" s="37">
        <f>G22</f>
        <v>288613</v>
      </c>
      <c r="E25" s="38"/>
      <c r="F25" s="38" t="s">
        <v>7</v>
      </c>
      <c r="G25" s="38">
        <f>D24-D25</f>
        <v>-4968</v>
      </c>
      <c r="H25" s="39"/>
      <c r="I25" s="5"/>
      <c r="J25" s="5"/>
    </row>
    <row r="26" spans="1:10" ht="7.15" customHeight="1" x14ac:dyDescent="0.2">
      <c r="A26" s="14"/>
      <c r="B26" s="14"/>
      <c r="C26" s="14"/>
      <c r="D26" s="4"/>
      <c r="E26" s="4"/>
      <c r="F26" s="4"/>
      <c r="G26" s="27"/>
      <c r="H26" s="14"/>
      <c r="I26" s="5"/>
      <c r="J26" s="5"/>
    </row>
    <row r="27" spans="1:10" ht="14.45" customHeight="1" x14ac:dyDescent="0.2">
      <c r="A27" s="12" t="s">
        <v>148</v>
      </c>
      <c r="B27" s="12"/>
      <c r="C27" s="40"/>
      <c r="D27" s="12"/>
      <c r="E27" s="40"/>
      <c r="F27" s="40"/>
      <c r="G27" s="40"/>
      <c r="H27" s="41"/>
      <c r="I27" s="5"/>
      <c r="J27" s="5"/>
    </row>
    <row r="28" spans="1:10" ht="14.45" customHeight="1" x14ac:dyDescent="0.2">
      <c r="A28" s="14" t="s">
        <v>149</v>
      </c>
      <c r="B28" s="14"/>
      <c r="C28" s="14"/>
      <c r="D28" s="4"/>
      <c r="E28" s="4"/>
      <c r="F28" s="4"/>
      <c r="G28" s="27"/>
      <c r="H28" s="14"/>
      <c r="I28" s="5"/>
      <c r="J28" s="5"/>
    </row>
    <row r="29" spans="1:10" ht="6" customHeight="1" x14ac:dyDescent="0.2">
      <c r="A29" s="9"/>
      <c r="B29" s="42"/>
      <c r="C29" s="42"/>
      <c r="D29" s="42"/>
      <c r="E29" s="42"/>
      <c r="F29" s="42"/>
      <c r="G29" s="4"/>
      <c r="H29" s="42"/>
      <c r="I29" s="5"/>
      <c r="J29" s="5"/>
    </row>
    <row r="30" spans="1:10" ht="11.45" customHeight="1" x14ac:dyDescent="0.2">
      <c r="A30" s="12" t="s">
        <v>44</v>
      </c>
      <c r="B30" s="12"/>
      <c r="C30" s="12"/>
      <c r="D30" s="12"/>
      <c r="E30" s="12"/>
      <c r="F30" s="40"/>
      <c r="G30" s="41"/>
      <c r="H30" s="41"/>
      <c r="I30" s="5"/>
      <c r="J30" s="5"/>
    </row>
    <row r="31" spans="1:10" ht="11.45" customHeight="1" x14ac:dyDescent="0.2">
      <c r="A31" s="42"/>
      <c r="B31" s="42"/>
      <c r="C31" s="42"/>
      <c r="D31" s="42"/>
      <c r="E31" s="42"/>
      <c r="F31" s="42"/>
      <c r="G31" s="40"/>
      <c r="H31" s="40"/>
      <c r="I31" s="5"/>
      <c r="J31" s="5"/>
    </row>
    <row r="32" spans="1:10" ht="11.45" customHeight="1" x14ac:dyDescent="0.2">
      <c r="A32" s="42"/>
      <c r="B32" s="42"/>
      <c r="C32" s="42"/>
      <c r="D32" s="42"/>
      <c r="E32" s="42"/>
      <c r="F32" s="42"/>
      <c r="G32" s="40"/>
      <c r="H32" s="40"/>
      <c r="I32" s="5"/>
      <c r="J32" s="5"/>
    </row>
    <row r="33" spans="1:10" ht="11.45" customHeight="1" x14ac:dyDescent="0.2">
      <c r="A33" s="42"/>
      <c r="B33" s="42"/>
      <c r="C33" s="42"/>
      <c r="D33" s="42"/>
      <c r="E33" s="42"/>
      <c r="F33" s="42"/>
      <c r="G33" s="40"/>
      <c r="H33" s="40"/>
      <c r="I33" s="5"/>
      <c r="J33" s="5"/>
    </row>
    <row r="34" spans="1:10" ht="11.45" customHeight="1" x14ac:dyDescent="0.2">
      <c r="A34" s="42"/>
      <c r="B34" s="42"/>
      <c r="C34" s="42"/>
      <c r="D34" s="42"/>
      <c r="E34" s="42"/>
      <c r="F34" s="42"/>
      <c r="G34" s="40"/>
      <c r="H34" s="40"/>
      <c r="I34" s="5"/>
      <c r="J34" s="5"/>
    </row>
    <row r="35" spans="1:10" ht="11.45" customHeight="1" x14ac:dyDescent="0.2">
      <c r="A35" s="42"/>
      <c r="B35" s="42"/>
      <c r="C35" s="42"/>
      <c r="D35" s="42"/>
      <c r="E35" s="42"/>
      <c r="F35" s="42"/>
      <c r="G35" s="40"/>
      <c r="H35" s="40"/>
      <c r="I35" s="5"/>
      <c r="J35" s="5"/>
    </row>
    <row r="36" spans="1:10" ht="11.45" customHeight="1" x14ac:dyDescent="0.2">
      <c r="A36" s="42"/>
      <c r="B36" s="42"/>
      <c r="C36" s="42"/>
      <c r="D36" s="42"/>
      <c r="E36" s="42"/>
      <c r="F36" s="42"/>
      <c r="G36" s="40"/>
      <c r="H36" s="40"/>
      <c r="I36" s="5"/>
      <c r="J36" s="5"/>
    </row>
    <row r="37" spans="1:10" ht="11.45" customHeight="1" x14ac:dyDescent="0.2">
      <c r="A37" s="41" t="s">
        <v>8</v>
      </c>
      <c r="B37" s="41"/>
      <c r="C37" s="42"/>
      <c r="D37" s="42"/>
      <c r="E37" s="42"/>
      <c r="F37" s="42"/>
      <c r="G37" s="42"/>
      <c r="H37" s="42"/>
      <c r="I37" s="5"/>
      <c r="J37" s="5"/>
    </row>
    <row r="38" spans="1:10" ht="11.45" customHeight="1" x14ac:dyDescent="0.2">
      <c r="A38" s="40" t="s">
        <v>9</v>
      </c>
      <c r="B38" s="40"/>
      <c r="C38" s="42"/>
      <c r="D38" s="42"/>
      <c r="E38" s="42"/>
      <c r="F38" s="42"/>
      <c r="G38" s="42"/>
      <c r="H38" s="42"/>
      <c r="I38" s="5"/>
      <c r="J38" s="5"/>
    </row>
    <row r="39" spans="1:10" ht="11.45" customHeight="1" x14ac:dyDescent="0.2">
      <c r="I39" s="5"/>
      <c r="J39" s="5"/>
    </row>
    <row r="40" spans="1:10" x14ac:dyDescent="0.2">
      <c r="I40" s="5"/>
      <c r="J40" s="5"/>
    </row>
    <row r="41" spans="1:10" x14ac:dyDescent="0.2">
      <c r="J41" s="5"/>
    </row>
    <row r="42" spans="1:10" x14ac:dyDescent="0.2">
      <c r="J42" s="5"/>
    </row>
    <row r="43" spans="1:10" x14ac:dyDescent="0.2">
      <c r="J43" s="5"/>
    </row>
    <row r="44" spans="1:10" x14ac:dyDescent="0.2">
      <c r="J44" s="5"/>
    </row>
    <row r="45" spans="1:10" x14ac:dyDescent="0.2">
      <c r="E45" t="s">
        <v>36</v>
      </c>
    </row>
    <row r="68" spans="8:8" x14ac:dyDescent="0.2">
      <c r="H68" s="13"/>
    </row>
  </sheetData>
  <pageMargins left="0.59055118110236227" right="0" top="0" bottom="0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4_2018  (2)</vt:lpstr>
      <vt:lpstr>4_2018 </vt:lpstr>
      <vt:lpstr>3_2018</vt:lpstr>
      <vt:lpstr>2_2018 </vt:lpstr>
      <vt:lpstr>1_2018</vt:lpstr>
      <vt:lpstr>List1</vt:lpstr>
    </vt:vector>
  </TitlesOfParts>
  <Company>Obec Lomnice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Miroslava Lowová</dc:creator>
  <cp:lastModifiedBy>Jitka</cp:lastModifiedBy>
  <cp:lastPrinted>2018-12-07T13:55:16Z</cp:lastPrinted>
  <dcterms:created xsi:type="dcterms:W3CDTF">2013-03-12T11:58:35Z</dcterms:created>
  <dcterms:modified xsi:type="dcterms:W3CDTF">2019-02-26T20:03:29Z</dcterms:modified>
</cp:coreProperties>
</file>